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130" activeTab="0"/>
  </bookViews>
  <sheets>
    <sheet name="สรุป" sheetId="1" r:id="rId1"/>
    <sheet name="รายชื่อ" sheetId="2" r:id="rId2"/>
    <sheet name="ผบ.ม." sheetId="3" r:id="rId3"/>
    <sheet name="ผบ.หน่วยงาน" sheetId="4" r:id="rId4"/>
    <sheet name="วิชาการ" sheetId="5" r:id="rId5"/>
    <sheet name="วช.ชช.ทั่วไป" sheetId="6" r:id="rId6"/>
  </sheets>
  <definedNames>
    <definedName name="_xlfn.IFERROR" hidden="1">#NAME?</definedName>
    <definedName name="_xlnm.Print_Titles" localSheetId="1">'รายชื่อ'!$5:$6</definedName>
    <definedName name="_xlnm.Print_Titles" localSheetId="5">'วช.ชช.ทั่วไป'!$5:$6</definedName>
    <definedName name="_xlnm.Print_Titles" localSheetId="4">'วิชาการ'!$5:$6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8" authorId="0">
      <text>
        <r>
          <rPr>
            <b/>
            <sz val="16"/>
            <rFont val="TH SarabunPSK"/>
            <family val="2"/>
          </rPr>
          <t>admin:</t>
        </r>
        <r>
          <rPr>
            <sz val="16"/>
            <rFont val="TH SarabunPSK"/>
            <family val="2"/>
          </rPr>
          <t xml:space="preserve">
</t>
        </r>
        <r>
          <rPr>
            <u val="single"/>
            <sz val="16"/>
            <rFont val="TH SarabunPSK"/>
            <family val="2"/>
          </rPr>
          <t xml:space="preserve">กรณีคณะ/วิทยาลัย </t>
        </r>
        <r>
          <rPr>
            <sz val="16"/>
            <rFont val="TH SarabunPSK"/>
            <family val="2"/>
          </rPr>
          <t xml:space="preserve">
ได้แก่  รองอธิการบดี ผู้ช่วยอธิการบดี คณบดี
ผอ.วิทยาลัย ผอ.สำนักงานอธิการบดี ผอ.กอง
</t>
        </r>
        <r>
          <rPr>
            <u val="single"/>
            <sz val="16"/>
            <rFont val="TH SarabunPSK"/>
            <family val="2"/>
          </rPr>
          <t>กรณีสถาบัน/สำนัก</t>
        </r>
        <r>
          <rPr>
            <sz val="16"/>
            <rFont val="TH SarabunPSK"/>
            <family val="2"/>
          </rPr>
          <t xml:space="preserve">
ได้แก่ ผอ.สถาบัน หรือ ผอ.สำนัก</t>
        </r>
      </text>
    </comment>
    <comment ref="A10" authorId="0">
      <text>
        <r>
          <rPr>
            <b/>
            <sz val="16"/>
            <rFont val="TH SarabunPSK"/>
            <family val="2"/>
          </rPr>
          <t>admin:</t>
        </r>
        <r>
          <rPr>
            <sz val="16"/>
            <rFont val="TH SarabunPSK"/>
            <family val="2"/>
          </rPr>
          <t xml:space="preserve">
</t>
        </r>
        <r>
          <rPr>
            <u val="single"/>
            <sz val="16"/>
            <rFont val="TH SarabunPSK"/>
            <family val="2"/>
          </rPr>
          <t>กรณีคณะ/วิทยาลัย</t>
        </r>
        <r>
          <rPr>
            <sz val="16"/>
            <rFont val="TH SarabunPSK"/>
            <family val="2"/>
          </rPr>
          <t xml:space="preserve">
ได้แก่ รองคณบดี เลขานุการคณะ
รองผอ.วิทยาลัย เลขานุการวิทยาลัย
</t>
        </r>
        <r>
          <rPr>
            <u val="single"/>
            <sz val="16"/>
            <rFont val="TH SarabunPSK"/>
            <family val="2"/>
          </rPr>
          <t>กรณีสถาบัน/สำนัก</t>
        </r>
        <r>
          <rPr>
            <sz val="16"/>
            <rFont val="TH SarabunPSK"/>
            <family val="2"/>
          </rPr>
          <t xml:space="preserve">
ได้แก่ รองผอ.สถาบัน เลขานุการสถาบัน
รองผอ.สำนัก เลขานุการสำนัก</t>
        </r>
      </text>
    </comment>
  </commentList>
</comments>
</file>

<file path=xl/sharedStrings.xml><?xml version="1.0" encoding="utf-8"?>
<sst xmlns="http://schemas.openxmlformats.org/spreadsheetml/2006/main" count="243" uniqueCount="83">
  <si>
    <t>คน</t>
  </si>
  <si>
    <t>บาท</t>
  </si>
  <si>
    <t xml:space="preserve"> วงเงินเลื่อนแยกตามกลุ่มตำแหน่ง</t>
  </si>
  <si>
    <t>4. จำนวนกลุ่มผู้ดำรงตำแหน่งวิชาการ</t>
  </si>
  <si>
    <t>5. จำนวนกลุ่มผู้ดำรงตำแหน่งประเภท วช. ชช. และทั่วไป</t>
  </si>
  <si>
    <t xml:space="preserve">          รวมทั้งสิ้น</t>
  </si>
  <si>
    <t xml:space="preserve">          เงินเลื่อนคงเหลือ</t>
  </si>
  <si>
    <t>ชื่อ - สกุล</t>
  </si>
  <si>
    <t>ตำแหน่ง</t>
  </si>
  <si>
    <t>ระดับ</t>
  </si>
  <si>
    <t>ฐานคำนวณ</t>
  </si>
  <si>
    <t xml:space="preserve">เงินเลื่อน </t>
  </si>
  <si>
    <t>เลขที่</t>
  </si>
  <si>
    <t>ลำดับ</t>
  </si>
  <si>
    <t>ที่</t>
  </si>
  <si>
    <t>ค่าตอบแทน</t>
  </si>
  <si>
    <t>พิเศษ</t>
  </si>
  <si>
    <t>ร้อยละ</t>
  </si>
  <si>
    <t>ที่เลื่อน</t>
  </si>
  <si>
    <t>คำนวณได้</t>
  </si>
  <si>
    <t>รวมเงินที่ใช้เลื่อน</t>
  </si>
  <si>
    <t>ของตำแหน่ง</t>
  </si>
  <si>
    <t>(           ชื่อหัวหน้าหน่วยงาน          )</t>
  </si>
  <si>
    <t>คะแนน</t>
  </si>
  <si>
    <t>ประเมิน</t>
  </si>
  <si>
    <r>
      <rPr>
        <u val="single"/>
        <sz val="16"/>
        <color indexed="8"/>
        <rFont val="TH SarabunPSK"/>
        <family val="2"/>
      </rPr>
      <t xml:space="preserve">หมายเหตุ </t>
    </r>
    <r>
      <rPr>
        <sz val="16"/>
        <color indexed="8"/>
        <rFont val="TH SarabunPSK"/>
        <family val="2"/>
      </rPr>
      <t xml:space="preserve">  1.  ห้ามแก้ไขแบบฟอร์มและตัวเลขที่มีอยู่ในแบบฟอร์มให้กรอกข้อมูลเฉพาะช่องที่เว้นว่างไว้เท่านั้น</t>
    </r>
  </si>
  <si>
    <t>หมายเหตุ</t>
  </si>
  <si>
    <t>รวม</t>
  </si>
  <si>
    <t xml:space="preserve">              2.  ให้ใส่รายชื่อเรียงตามเลขที่ตำแหน่ง โดยเว้นว่างช่องร้อยละที่เลื่อน และคะแนนประเมินไว้เพื่อเสนออธิการบดีพิจารณา</t>
  </si>
  <si>
    <t xml:space="preserve">            ผู้บริหารมหาวิทยาลัย</t>
  </si>
  <si>
    <r>
      <t xml:space="preserve">     </t>
    </r>
    <r>
      <rPr>
        <b/>
        <sz val="16"/>
        <color indexed="8"/>
        <rFont val="TH SarabunPSK"/>
        <family val="2"/>
      </rPr>
      <t xml:space="preserve">  หัก</t>
    </r>
    <r>
      <rPr>
        <sz val="16"/>
        <color indexed="8"/>
        <rFont val="TH SarabunPSK"/>
        <family val="2"/>
      </rPr>
      <t xml:space="preserve"> ร้อยละ 0.1 (สำหรับอธิการบดีพิจารณา)</t>
    </r>
  </si>
  <si>
    <t>2. กลุ่มผู้ดำรงตำแหน่งวิชาการ</t>
  </si>
  <si>
    <t>3. กลุ่มผู้ดำรงตำแหน่งประเภท วช. ชช. และทั่วไป</t>
  </si>
  <si>
    <t>ตรวจสอบ</t>
  </si>
  <si>
    <t>2 ข้างต้องเท่ากัน</t>
  </si>
  <si>
    <t xml:space="preserve">2. จำนวนผู้บริหารมหาวิทยาลัย </t>
  </si>
  <si>
    <t>3. จำนวนกลุ่มผู้ดำรงตำแหน่งประเภทผู้บริหาร</t>
  </si>
  <si>
    <t>1. กลุ่มผู้ดำรงตำแหน่งประเภทผู้บริหาร</t>
  </si>
  <si>
    <t xml:space="preserve">   อัตราค่าตอบแทนทั้งหมด</t>
  </si>
  <si>
    <r>
      <rPr>
        <b/>
        <u val="single"/>
        <sz val="16"/>
        <color indexed="8"/>
        <rFont val="TH SarabunPSK"/>
        <family val="2"/>
      </rPr>
      <t>ตอนที่ 2</t>
    </r>
    <r>
      <rPr>
        <sz val="16"/>
        <color indexed="8"/>
        <rFont val="TH SarabunPSK"/>
        <family val="2"/>
      </rPr>
      <t xml:space="preserve">  วงเงินสำหรับเลื่อนค่าตอบแทน</t>
    </r>
  </si>
  <si>
    <t xml:space="preserve"> วงเงินสำหรับหน่วยงานใช้เลื่อนค่าตอบแทน</t>
  </si>
  <si>
    <r>
      <rPr>
        <b/>
        <u val="single"/>
        <sz val="16"/>
        <color indexed="8"/>
        <rFont val="TH SarabunPSK"/>
        <family val="2"/>
      </rPr>
      <t>ตอนที่ 3</t>
    </r>
    <r>
      <rPr>
        <sz val="16"/>
        <color indexed="8"/>
        <rFont val="TH SarabunPSK"/>
        <family val="2"/>
      </rPr>
      <t xml:space="preserve">  จำนวนเงินที่ใช้เลื่อนค่าตอบแทน</t>
    </r>
  </si>
  <si>
    <t xml:space="preserve">              </t>
  </si>
  <si>
    <t xml:space="preserve">   </t>
  </si>
  <si>
    <t xml:space="preserve">     </t>
  </si>
  <si>
    <t xml:space="preserve">      </t>
  </si>
  <si>
    <t>ก่อนเลื่อน</t>
  </si>
  <si>
    <t>อธิการบดี มหาวิทยาลัยเทคโนโลยีราชมงคลศรีวิชัย</t>
  </si>
  <si>
    <t xml:space="preserve"> จำนวนวงเงินเลื่อนร้อยละ 3 ของหน่วยงาน</t>
  </si>
  <si>
    <t>หน่วยงาน ...............................</t>
  </si>
  <si>
    <t>หน่วยงาน..................</t>
  </si>
  <si>
    <t>หน่วยงาน.......................</t>
  </si>
  <si>
    <t>กลุ่มตำแหน่งประเภทวิชาชีพเฉพาะ เชี่ยวชาญเฉพาะ</t>
  </si>
  <si>
    <t>รวมทั้งสิ้น</t>
  </si>
  <si>
    <t xml:space="preserve">       3.  ให้หัวหน้าหน่วยงานลงนามกำกับที่ท้ายตารางทุกแผ่นและลงนามในแผ่นสุดท้าย</t>
  </si>
  <si>
    <t>หน่วยงาน........................</t>
  </si>
  <si>
    <t>การเรียงลำดับ</t>
  </si>
  <si>
    <t>ความสัมพันธ์ร้อยละ</t>
  </si>
  <si>
    <t>ร้อยละสูงสุดที่ได้</t>
  </si>
  <si>
    <t>สถานะ</t>
  </si>
  <si>
    <t>แทนค่าตัวแปร</t>
  </si>
  <si>
    <t>ส่วนของเจ้าหน้าที่/การตรวจสอบ</t>
  </si>
  <si>
    <t>2. หากเป็นสีแดง ตรวจใหม่</t>
  </si>
  <si>
    <t>1. หากเป็นสีเขียว ถูกต้อง</t>
  </si>
  <si>
    <t>คะแนนต่ำสุด</t>
  </si>
  <si>
    <t>ร้อยละที่มิสิทธิเลื่อน</t>
  </si>
  <si>
    <t>แบบเสนอขอเลื่อนค่าตอบแทนพนักงานมหาวิทยาลัย</t>
  </si>
  <si>
    <t>ตอนที่ 1  ข้อมูลจำนวนและอัตราค่าตอบแทนพนักงานมหาวิทยาลัยในสังกัด</t>
  </si>
  <si>
    <t>รายละเอียดการเสนอขอเลื่อนค่าตอบแทนพนักงานมหาวิทยาลัย</t>
  </si>
  <si>
    <t>ค่าตอบแทนสูงสุด</t>
  </si>
  <si>
    <t>รวมค่าตอบแทน</t>
  </si>
  <si>
    <t>หมายเหตุ   ให้ใส่รายชื่อเรียงตามลำดับเลขที่ตำแหน่ง โดยใส่รายชื่อผู้ที่งดเลื่อนค่าตอบแทนไว้ตอนท้ายทั้งนี้ให้ลงนามกำกับมุมตารางล่างทุกแผ่น</t>
  </si>
  <si>
    <t>ตำแหน่งประเภทผู้บริหาร (รองอธิการบดี ผู้ช่วยอธิการบดี และหัวหน้าหน่วยงาน)</t>
  </si>
  <si>
    <t>กลุ่มผู้ดำรงตำแหน่งประเภทผู้บริหาร (รองหัวหน้าหน่วยงาน หัวหน้าสำนักงานคณะ/วิทยาลัย/สถาบัน/สำนัก)</t>
  </si>
  <si>
    <t>กลุ่มผู้ดำรงตำแหน่งวิชาการ</t>
  </si>
  <si>
    <t xml:space="preserve">              2.  ให้ใส่รายชื่อเรียงตามอัตราร้อยละที่ขอเลื่อนจากมากไปหาน้อยและจากคะแนนสูงสุดมาต่ำสุด</t>
  </si>
  <si>
    <t>(                                                       )</t>
  </si>
  <si>
    <t>*</t>
  </si>
  <si>
    <t>เลื่อนวันที่ 1  ตุลาคม 2561</t>
  </si>
  <si>
    <t>เลื่อนวันที่  1 ตุลาคม 2561</t>
  </si>
  <si>
    <t>1. จำนวนพนักงานมหาวิทยาลัยที่ครองอัตราอยู่ ณ วันที่  1 กันยายน 2561</t>
  </si>
  <si>
    <t xml:space="preserve">   อัตราค่าตอบแทนทั้งหมดขอพนักงานมหวิทยาลัยที่ครองอัตราอยู่ ณ วันที่ 1 ก.ย. 61</t>
  </si>
  <si>
    <t>เลื่อนวันที่ 1 ตุลาคม 2561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</si>
</sst>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_-* #,##0.0_-;\-* #,##0.0_-;_-* &quot;-&quot;??_-;_-@_-"/>
    <numFmt numFmtId="193" formatCode="0.0"/>
    <numFmt numFmtId="194" formatCode="[$-1010000]d/m/yy;@"/>
    <numFmt numFmtId="195" formatCode="[$-101041E]d\ mmm\ yy;@"/>
    <numFmt numFmtId="196" formatCode="[$-107041E]d\ mmm\ yy;@"/>
    <numFmt numFmtId="197" formatCode="_ * #,##0.00_ ;_ * \-#,##0.00_ ;_ * &quot;-&quot;??_ ;_ @_ "/>
    <numFmt numFmtId="198" formatCode="[$-101041E]d\ mmmm\ yyyy;@"/>
    <numFmt numFmtId="199" formatCode="[$-101041E]d\ mmm\ yyyy;@"/>
    <numFmt numFmtId="200" formatCode="[$-F800]dddd\,\ mmmm\ dd\,\ yyyy"/>
    <numFmt numFmtId="201" formatCode="[$-1000000]0\ 0000\ 00000\ 00\ 0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b/>
      <sz val="16"/>
      <color indexed="8"/>
      <name val="TH SarabunPSK"/>
      <family val="2"/>
    </font>
    <font>
      <sz val="10"/>
      <name val="Arial"/>
      <family val="2"/>
    </font>
    <font>
      <sz val="16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b/>
      <sz val="16"/>
      <color indexed="17"/>
      <name val="TH SarabunPSK"/>
      <family val="2"/>
    </font>
    <font>
      <sz val="16"/>
      <color indexed="17"/>
      <name val="TH SarabunPSK"/>
      <family val="2"/>
    </font>
    <font>
      <sz val="14"/>
      <color indexed="8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sz val="16"/>
      <color theme="6" tint="-0.4999699890613556"/>
      <name val="TH SarabunPSK"/>
      <family val="2"/>
    </font>
    <font>
      <sz val="16"/>
      <color theme="6" tint="-0.4999699890613556"/>
      <name val="TH SarabunPSK"/>
      <family val="2"/>
    </font>
    <font>
      <sz val="14"/>
      <color theme="1"/>
      <name val="TH SarabunPSK"/>
      <family val="2"/>
    </font>
    <font>
      <sz val="16"/>
      <color theme="0"/>
      <name val="TH SarabunPSK"/>
      <family val="2"/>
    </font>
    <font>
      <b/>
      <u val="single"/>
      <sz val="16"/>
      <color theme="1"/>
      <name val="TH SarabunPSK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15" fontId="51" fillId="0" borderId="10" xfId="0" applyNumberFormat="1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 vertical="center"/>
    </xf>
    <xf numFmtId="2" fontId="50" fillId="0" borderId="0" xfId="0" applyNumberFormat="1" applyFont="1" applyAlignment="1">
      <alignment/>
    </xf>
    <xf numFmtId="191" fontId="50" fillId="0" borderId="0" xfId="0" applyNumberFormat="1" applyFont="1" applyAlignment="1">
      <alignment/>
    </xf>
    <xf numFmtId="0" fontId="51" fillId="0" borderId="12" xfId="0" applyFont="1" applyBorder="1" applyAlignment="1">
      <alignment/>
    </xf>
    <xf numFmtId="191" fontId="51" fillId="0" borderId="0" xfId="0" applyNumberFormat="1" applyFont="1" applyAlignment="1">
      <alignment/>
    </xf>
    <xf numFmtId="0" fontId="2" fillId="0" borderId="0" xfId="0" applyFont="1" applyAlignment="1">
      <alignment/>
    </xf>
    <xf numFmtId="0" fontId="53" fillId="0" borderId="11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0" fillId="33" borderId="0" xfId="0" applyFont="1" applyFill="1" applyAlignment="1">
      <alignment/>
    </xf>
    <xf numFmtId="0" fontId="50" fillId="0" borderId="13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0" xfId="0" applyFont="1" applyBorder="1" applyAlignment="1">
      <alignment/>
    </xf>
    <xf numFmtId="191" fontId="50" fillId="0" borderId="13" xfId="0" applyNumberFormat="1" applyFont="1" applyBorder="1" applyAlignment="1">
      <alignment/>
    </xf>
    <xf numFmtId="191" fontId="50" fillId="0" borderId="0" xfId="0" applyNumberFormat="1" applyFont="1" applyBorder="1" applyAlignment="1">
      <alignment/>
    </xf>
    <xf numFmtId="0" fontId="50" fillId="33" borderId="14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3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6" fillId="0" borderId="16" xfId="65" applyFont="1" applyFill="1" applyBorder="1" applyAlignment="1" applyProtection="1">
      <alignment horizontal="center"/>
      <protection locked="0"/>
    </xf>
    <xf numFmtId="0" fontId="51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 horizontal="center"/>
      <protection locked="0"/>
    </xf>
    <xf numFmtId="0" fontId="5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43" fontId="55" fillId="0" borderId="0" xfId="33" applyFont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 horizontal="left"/>
      <protection locked="0"/>
    </xf>
    <xf numFmtId="43" fontId="55" fillId="0" borderId="0" xfId="0" applyNumberFormat="1" applyFont="1" applyAlignment="1" applyProtection="1">
      <alignment/>
      <protection locked="0"/>
    </xf>
    <xf numFmtId="4" fontId="50" fillId="0" borderId="12" xfId="0" applyNumberFormat="1" applyFont="1" applyBorder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43" fontId="50" fillId="0" borderId="0" xfId="33" applyFont="1" applyAlignment="1" applyProtection="1">
      <alignment/>
      <protection/>
    </xf>
    <xf numFmtId="43" fontId="50" fillId="0" borderId="0" xfId="33" applyFont="1" applyBorder="1" applyAlignment="1" applyProtection="1">
      <alignment/>
      <protection/>
    </xf>
    <xf numFmtId="43" fontId="51" fillId="0" borderId="17" xfId="33" applyFont="1" applyBorder="1" applyAlignment="1" applyProtection="1">
      <alignment/>
      <protection/>
    </xf>
    <xf numFmtId="43" fontId="51" fillId="0" borderId="17" xfId="0" applyNumberFormat="1" applyFont="1" applyBorder="1" applyAlignment="1" applyProtection="1">
      <alignment/>
      <protection/>
    </xf>
    <xf numFmtId="43" fontId="51" fillId="0" borderId="12" xfId="0" applyNumberFormat="1" applyFont="1" applyBorder="1" applyAlignment="1" applyProtection="1">
      <alignment/>
      <protection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15" xfId="0" applyFont="1" applyFill="1" applyBorder="1" applyAlignment="1" applyProtection="1">
      <alignment/>
      <protection locked="0"/>
    </xf>
    <xf numFmtId="0" fontId="50" fillId="0" borderId="0" xfId="0" applyFont="1" applyAlignment="1" applyProtection="1">
      <alignment horizontal="center"/>
      <protection locked="0"/>
    </xf>
    <xf numFmtId="0" fontId="50" fillId="33" borderId="13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0" borderId="13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1" fillId="0" borderId="11" xfId="0" applyFont="1" applyBorder="1" applyAlignment="1" applyProtection="1">
      <alignment horizontal="center"/>
      <protection locked="0"/>
    </xf>
    <xf numFmtId="0" fontId="53" fillId="0" borderId="11" xfId="0" applyFont="1" applyBorder="1" applyAlignment="1" applyProtection="1">
      <alignment horizontal="center"/>
      <protection locked="0"/>
    </xf>
    <xf numFmtId="0" fontId="51" fillId="0" borderId="11" xfId="0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horizontal="center"/>
      <protection locked="0"/>
    </xf>
    <xf numFmtId="15" fontId="51" fillId="0" borderId="10" xfId="0" applyNumberFormat="1" applyFont="1" applyBorder="1" applyAlignment="1" applyProtection="1">
      <alignment horizontal="center"/>
      <protection locked="0"/>
    </xf>
    <xf numFmtId="0" fontId="52" fillId="0" borderId="10" xfId="0" applyFont="1" applyBorder="1" applyAlignment="1" applyProtection="1">
      <alignment horizontal="center"/>
      <protection locked="0"/>
    </xf>
    <xf numFmtId="0" fontId="51" fillId="0" borderId="10" xfId="0" applyFont="1" applyBorder="1" applyAlignment="1" applyProtection="1">
      <alignment horizontal="center" vertical="center"/>
      <protection locked="0"/>
    </xf>
    <xf numFmtId="0" fontId="51" fillId="0" borderId="13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191" fontId="50" fillId="0" borderId="13" xfId="0" applyNumberFormat="1" applyFont="1" applyBorder="1" applyAlignment="1" applyProtection="1">
      <alignment/>
      <protection locked="0"/>
    </xf>
    <xf numFmtId="191" fontId="50" fillId="0" borderId="0" xfId="0" applyNumberFormat="1" applyFont="1" applyBorder="1" applyAlignment="1" applyProtection="1">
      <alignment/>
      <protection locked="0"/>
    </xf>
    <xf numFmtId="191" fontId="51" fillId="0" borderId="0" xfId="0" applyNumberFormat="1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 horizontal="center"/>
      <protection/>
    </xf>
    <xf numFmtId="191" fontId="50" fillId="0" borderId="0" xfId="0" applyNumberFormat="1" applyFont="1" applyAlignment="1" applyProtection="1">
      <alignment/>
      <protection/>
    </xf>
    <xf numFmtId="0" fontId="50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50" fillId="0" borderId="18" xfId="0" applyFont="1" applyFill="1" applyBorder="1" applyAlignment="1">
      <alignment/>
    </xf>
    <xf numFmtId="41" fontId="50" fillId="0" borderId="18" xfId="0" applyNumberFormat="1" applyFont="1" applyFill="1" applyBorder="1" applyAlignment="1">
      <alignment/>
    </xf>
    <xf numFmtId="0" fontId="50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50" fillId="0" borderId="19" xfId="0" applyFont="1" applyFill="1" applyBorder="1" applyAlignment="1">
      <alignment/>
    </xf>
    <xf numFmtId="41" fontId="50" fillId="0" borderId="19" xfId="0" applyNumberFormat="1" applyFont="1" applyFill="1" applyBorder="1" applyAlignment="1">
      <alignment/>
    </xf>
    <xf numFmtId="0" fontId="6" fillId="0" borderId="19" xfId="0" applyFont="1" applyBorder="1" applyAlignment="1">
      <alignment wrapText="1"/>
    </xf>
    <xf numFmtId="49" fontId="6" fillId="0" borderId="19" xfId="0" applyNumberFormat="1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191" fontId="6" fillId="0" borderId="19" xfId="33" applyNumberFormat="1" applyFont="1" applyBorder="1" applyAlignment="1">
      <alignment wrapText="1"/>
    </xf>
    <xf numFmtId="0" fontId="50" fillId="0" borderId="19" xfId="0" applyFont="1" applyBorder="1" applyAlignment="1">
      <alignment/>
    </xf>
    <xf numFmtId="0" fontId="50" fillId="0" borderId="19" xfId="0" applyFont="1" applyBorder="1" applyAlignment="1">
      <alignment horizontal="center"/>
    </xf>
    <xf numFmtId="191" fontId="50" fillId="0" borderId="19" xfId="33" applyNumberFormat="1" applyFont="1" applyBorder="1" applyAlignment="1">
      <alignment/>
    </xf>
    <xf numFmtId="0" fontId="50" fillId="0" borderId="20" xfId="0" applyFont="1" applyFill="1" applyBorder="1" applyAlignment="1">
      <alignment horizontal="center"/>
    </xf>
    <xf numFmtId="0" fontId="50" fillId="0" borderId="20" xfId="0" applyFont="1" applyBorder="1" applyAlignment="1">
      <alignment/>
    </xf>
    <xf numFmtId="191" fontId="50" fillId="0" borderId="20" xfId="33" applyNumberFormat="1" applyFont="1" applyBorder="1" applyAlignment="1">
      <alignment/>
    </xf>
    <xf numFmtId="0" fontId="50" fillId="0" borderId="18" xfId="0" applyFont="1" applyBorder="1" applyAlignment="1">
      <alignment horizontal="center"/>
    </xf>
    <xf numFmtId="191" fontId="50" fillId="0" borderId="18" xfId="33" applyNumberFormat="1" applyFont="1" applyBorder="1" applyAlignment="1">
      <alignment/>
    </xf>
    <xf numFmtId="191" fontId="50" fillId="0" borderId="18" xfId="33" applyNumberFormat="1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2" fontId="50" fillId="0" borderId="18" xfId="0" applyNumberFormat="1" applyFont="1" applyBorder="1" applyAlignment="1">
      <alignment/>
    </xf>
    <xf numFmtId="191" fontId="57" fillId="0" borderId="18" xfId="33" applyNumberFormat="1" applyFont="1" applyBorder="1" applyAlignment="1">
      <alignment/>
    </xf>
    <xf numFmtId="0" fontId="56" fillId="0" borderId="19" xfId="0" applyFont="1" applyBorder="1" applyAlignment="1">
      <alignment horizontal="center"/>
    </xf>
    <xf numFmtId="2" fontId="50" fillId="0" borderId="19" xfId="0" applyNumberFormat="1" applyFont="1" applyBorder="1" applyAlignment="1">
      <alignment/>
    </xf>
    <xf numFmtId="191" fontId="57" fillId="0" borderId="19" xfId="33" applyNumberFormat="1" applyFont="1" applyBorder="1" applyAlignment="1">
      <alignment/>
    </xf>
    <xf numFmtId="0" fontId="50" fillId="0" borderId="20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2" fontId="50" fillId="0" borderId="20" xfId="0" applyNumberFormat="1" applyFont="1" applyBorder="1" applyAlignment="1">
      <alignment/>
    </xf>
    <xf numFmtId="191" fontId="57" fillId="0" borderId="20" xfId="33" applyNumberFormat="1" applyFont="1" applyBorder="1" applyAlignment="1">
      <alignment/>
    </xf>
    <xf numFmtId="0" fontId="50" fillId="0" borderId="18" xfId="0" applyFont="1" applyBorder="1" applyAlignment="1">
      <alignment/>
    </xf>
    <xf numFmtId="191" fontId="50" fillId="33" borderId="18" xfId="33" applyNumberFormat="1" applyFont="1" applyFill="1" applyBorder="1" applyAlignment="1">
      <alignment/>
    </xf>
    <xf numFmtId="191" fontId="50" fillId="33" borderId="19" xfId="33" applyNumberFormat="1" applyFont="1" applyFill="1" applyBorder="1" applyAlignment="1">
      <alignment/>
    </xf>
    <xf numFmtId="191" fontId="50" fillId="0" borderId="19" xfId="33" applyNumberFormat="1" applyFont="1" applyBorder="1" applyAlignment="1">
      <alignment horizontal="center"/>
    </xf>
    <xf numFmtId="191" fontId="50" fillId="33" borderId="20" xfId="33" applyNumberFormat="1" applyFont="1" applyFill="1" applyBorder="1" applyAlignment="1">
      <alignment/>
    </xf>
    <xf numFmtId="0" fontId="50" fillId="0" borderId="19" xfId="0" applyFont="1" applyBorder="1" applyAlignment="1" applyProtection="1">
      <alignment horizontal="center"/>
      <protection locked="0"/>
    </xf>
    <xf numFmtId="0" fontId="50" fillId="0" borderId="19" xfId="0" applyFont="1" applyBorder="1" applyAlignment="1" applyProtection="1">
      <alignment/>
      <protection locked="0"/>
    </xf>
    <xf numFmtId="191" fontId="50" fillId="0" borderId="19" xfId="33" applyNumberFormat="1" applyFont="1" applyBorder="1" applyAlignment="1" applyProtection="1">
      <alignment/>
      <protection locked="0"/>
    </xf>
    <xf numFmtId="191" fontId="50" fillId="0" borderId="19" xfId="33" applyNumberFormat="1" applyFont="1" applyBorder="1" applyAlignment="1" applyProtection="1">
      <alignment horizontal="center"/>
      <protection locked="0"/>
    </xf>
    <xf numFmtId="0" fontId="56" fillId="0" borderId="19" xfId="0" applyFont="1" applyBorder="1" applyAlignment="1" applyProtection="1">
      <alignment horizontal="center"/>
      <protection locked="0"/>
    </xf>
    <xf numFmtId="2" fontId="50" fillId="0" borderId="19" xfId="0" applyNumberFormat="1" applyFont="1" applyBorder="1" applyAlignment="1" applyProtection="1">
      <alignment/>
      <protection locked="0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0" fillId="0" borderId="0" xfId="0" applyFont="1" applyAlignment="1" applyProtection="1">
      <alignment horizontal="center"/>
      <protection locked="0"/>
    </xf>
    <xf numFmtId="0" fontId="50" fillId="33" borderId="20" xfId="0" applyFont="1" applyFill="1" applyBorder="1" applyAlignment="1" applyProtection="1">
      <alignment horizontal="center"/>
      <protection locked="0"/>
    </xf>
    <xf numFmtId="0" fontId="50" fillId="33" borderId="20" xfId="0" applyFont="1" applyFill="1" applyBorder="1" applyAlignment="1" applyProtection="1">
      <alignment/>
      <protection locked="0"/>
    </xf>
    <xf numFmtId="191" fontId="50" fillId="33" borderId="20" xfId="33" applyNumberFormat="1" applyFont="1" applyFill="1" applyBorder="1" applyAlignment="1" applyProtection="1">
      <alignment/>
      <protection locked="0"/>
    </xf>
    <xf numFmtId="0" fontId="56" fillId="33" borderId="20" xfId="0" applyFont="1" applyFill="1" applyBorder="1" applyAlignment="1" applyProtection="1">
      <alignment horizontal="center"/>
      <protection locked="0"/>
    </xf>
    <xf numFmtId="2" fontId="50" fillId="33" borderId="20" xfId="0" applyNumberFormat="1" applyFont="1" applyFill="1" applyBorder="1" applyAlignment="1" applyProtection="1">
      <alignment/>
      <protection locked="0"/>
    </xf>
    <xf numFmtId="0" fontId="50" fillId="33" borderId="0" xfId="0" applyFont="1" applyFill="1" applyAlignment="1" applyProtection="1">
      <alignment/>
      <protection locked="0"/>
    </xf>
    <xf numFmtId="191" fontId="50" fillId="33" borderId="13" xfId="0" applyNumberFormat="1" applyFont="1" applyFill="1" applyBorder="1" applyAlignment="1" applyProtection="1">
      <alignment/>
      <protection locked="0"/>
    </xf>
    <xf numFmtId="0" fontId="50" fillId="33" borderId="0" xfId="0" applyFont="1" applyFill="1" applyAlignment="1" applyProtection="1">
      <alignment horizontal="center"/>
      <protection locked="0"/>
    </xf>
    <xf numFmtId="0" fontId="50" fillId="0" borderId="18" xfId="0" applyFont="1" applyFill="1" applyBorder="1" applyAlignment="1" applyProtection="1">
      <alignment horizontal="center"/>
      <protection locked="0"/>
    </xf>
    <xf numFmtId="0" fontId="50" fillId="0" borderId="18" xfId="0" applyFont="1" applyFill="1" applyBorder="1" applyAlignment="1" applyProtection="1">
      <alignment/>
      <protection locked="0"/>
    </xf>
    <xf numFmtId="191" fontId="50" fillId="0" borderId="18" xfId="33" applyNumberFormat="1" applyFont="1" applyFill="1" applyBorder="1" applyAlignment="1" applyProtection="1">
      <alignment/>
      <protection locked="0"/>
    </xf>
    <xf numFmtId="191" fontId="50" fillId="0" borderId="18" xfId="33" applyNumberFormat="1" applyFont="1" applyFill="1" applyBorder="1" applyAlignment="1" applyProtection="1">
      <alignment horizontal="center"/>
      <protection locked="0"/>
    </xf>
    <xf numFmtId="0" fontId="56" fillId="0" borderId="18" xfId="0" applyFont="1" applyFill="1" applyBorder="1" applyAlignment="1" applyProtection="1">
      <alignment horizontal="center"/>
      <protection locked="0"/>
    </xf>
    <xf numFmtId="2" fontId="50" fillId="0" borderId="18" xfId="0" applyNumberFormat="1" applyFont="1" applyFill="1" applyBorder="1" applyAlignment="1" applyProtection="1">
      <alignment/>
      <protection locked="0"/>
    </xf>
    <xf numFmtId="191" fontId="50" fillId="0" borderId="13" xfId="0" applyNumberFormat="1" applyFont="1" applyFill="1" applyBorder="1" applyAlignment="1" applyProtection="1">
      <alignment/>
      <protection locked="0"/>
    </xf>
    <xf numFmtId="191" fontId="50" fillId="0" borderId="0" xfId="0" applyNumberFormat="1" applyFont="1" applyFill="1" applyBorder="1" applyAlignment="1" applyProtection="1">
      <alignment/>
      <protection locked="0"/>
    </xf>
    <xf numFmtId="0" fontId="50" fillId="0" borderId="0" xfId="0" applyFont="1" applyFill="1" applyBorder="1" applyAlignment="1" applyProtection="1">
      <alignment/>
      <protection locked="0"/>
    </xf>
    <xf numFmtId="0" fontId="50" fillId="0" borderId="0" xfId="0" applyFont="1" applyFill="1" applyAlignment="1" applyProtection="1">
      <alignment horizontal="center"/>
      <protection locked="0"/>
    </xf>
    <xf numFmtId="0" fontId="50" fillId="0" borderId="0" xfId="0" applyFont="1" applyFill="1" applyAlignment="1" applyProtection="1">
      <alignment/>
      <protection locked="0"/>
    </xf>
    <xf numFmtId="0" fontId="50" fillId="33" borderId="20" xfId="0" applyFont="1" applyFill="1" applyBorder="1" applyAlignment="1">
      <alignment horizontal="center"/>
    </xf>
    <xf numFmtId="0" fontId="50" fillId="33" borderId="20" xfId="0" applyFont="1" applyFill="1" applyBorder="1" applyAlignment="1">
      <alignment/>
    </xf>
    <xf numFmtId="0" fontId="56" fillId="33" borderId="20" xfId="0" applyFont="1" applyFill="1" applyBorder="1" applyAlignment="1">
      <alignment horizontal="center"/>
    </xf>
    <xf numFmtId="2" fontId="50" fillId="33" borderId="20" xfId="0" applyNumberFormat="1" applyFont="1" applyFill="1" applyBorder="1" applyAlignment="1">
      <alignment/>
    </xf>
    <xf numFmtId="191" fontId="50" fillId="33" borderId="13" xfId="0" applyNumberFormat="1" applyFont="1" applyFill="1" applyBorder="1" applyAlignment="1">
      <alignment/>
    </xf>
    <xf numFmtId="0" fontId="50" fillId="33" borderId="0" xfId="0" applyFont="1" applyFill="1" applyAlignment="1">
      <alignment horizontal="center"/>
    </xf>
    <xf numFmtId="0" fontId="51" fillId="0" borderId="0" xfId="0" applyFont="1" applyAlignment="1" applyProtection="1">
      <alignment horizontal="center"/>
      <protection locked="0"/>
    </xf>
    <xf numFmtId="0" fontId="51" fillId="0" borderId="16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43" fontId="50" fillId="0" borderId="0" xfId="0" applyNumberFormat="1" applyFont="1" applyAlignment="1">
      <alignment/>
    </xf>
    <xf numFmtId="0" fontId="50" fillId="0" borderId="0" xfId="0" applyFont="1" applyAlignment="1">
      <alignment horizontal="center"/>
    </xf>
    <xf numFmtId="0" fontId="52" fillId="0" borderId="16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43" fontId="51" fillId="0" borderId="0" xfId="0" applyNumberFormat="1" applyFont="1" applyAlignment="1">
      <alignment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2" fillId="0" borderId="16" xfId="0" applyFont="1" applyBorder="1" applyAlignment="1" applyProtection="1">
      <alignment horizontal="center" vertical="center"/>
      <protection locked="0"/>
    </xf>
    <xf numFmtId="0" fontId="51" fillId="0" borderId="16" xfId="0" applyFont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center"/>
      <protection locked="0"/>
    </xf>
    <xf numFmtId="0" fontId="50" fillId="0" borderId="24" xfId="0" applyFont="1" applyBorder="1" applyAlignment="1" applyProtection="1">
      <alignment horizontal="center"/>
      <protection locked="0"/>
    </xf>
    <xf numFmtId="0" fontId="50" fillId="0" borderId="13" xfId="0" applyFont="1" applyBorder="1" applyAlignment="1" applyProtection="1">
      <alignment horizontal="center"/>
      <protection locked="0"/>
    </xf>
    <xf numFmtId="0" fontId="50" fillId="0" borderId="0" xfId="0" applyFont="1" applyBorder="1" applyAlignment="1" applyProtection="1">
      <alignment horizontal="center"/>
      <protection locked="0"/>
    </xf>
    <xf numFmtId="0" fontId="58" fillId="0" borderId="0" xfId="0" applyFont="1" applyAlignment="1" applyProtection="1">
      <alignment horizontal="center"/>
      <protection locked="0"/>
    </xf>
    <xf numFmtId="43" fontId="51" fillId="0" borderId="0" xfId="0" applyNumberFormat="1" applyFont="1" applyAlignment="1" applyProtection="1">
      <alignment/>
      <protection/>
    </xf>
    <xf numFmtId="0" fontId="51" fillId="0" borderId="13" xfId="0" applyFont="1" applyBorder="1" applyAlignment="1" applyProtection="1">
      <alignment horizontal="center"/>
      <protection locked="0"/>
    </xf>
    <xf numFmtId="0" fontId="51" fillId="0" borderId="0" xfId="0" applyFont="1" applyBorder="1" applyAlignment="1" applyProtection="1">
      <alignment horizontal="center"/>
      <protection locked="0"/>
    </xf>
    <xf numFmtId="0" fontId="50" fillId="0" borderId="14" xfId="0" applyFont="1" applyBorder="1" applyAlignment="1" applyProtection="1">
      <alignment horizontal="center"/>
      <protection locked="0"/>
    </xf>
    <xf numFmtId="0" fontId="50" fillId="0" borderId="15" xfId="0" applyFont="1" applyBorder="1" applyAlignment="1" applyProtection="1">
      <alignment horizontal="center"/>
      <protection locked="0"/>
    </xf>
    <xf numFmtId="0" fontId="50" fillId="0" borderId="25" xfId="0" applyFont="1" applyBorder="1" applyAlignment="1" applyProtection="1">
      <alignment horizontal="center"/>
      <protection locked="0"/>
    </xf>
    <xf numFmtId="0" fontId="50" fillId="0" borderId="21" xfId="0" applyFont="1" applyBorder="1" applyAlignment="1" applyProtection="1">
      <alignment horizontal="center"/>
      <protection locked="0"/>
    </xf>
    <xf numFmtId="0" fontId="50" fillId="0" borderId="22" xfId="0" applyFont="1" applyBorder="1" applyAlignment="1" applyProtection="1">
      <alignment horizontal="center"/>
      <protection locked="0"/>
    </xf>
    <xf numFmtId="0" fontId="50" fillId="0" borderId="23" xfId="0" applyFont="1" applyBorder="1" applyAlignment="1" applyProtection="1">
      <alignment horizontal="center"/>
      <protection locked="0"/>
    </xf>
  </cellXfs>
  <cellStyles count="13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10" xfId="35"/>
    <cellStyle name="Comma 11" xfId="36"/>
    <cellStyle name="Comma 11 2" xfId="37"/>
    <cellStyle name="Comma 2" xfId="38"/>
    <cellStyle name="Comma 2 2" xfId="39"/>
    <cellStyle name="Comma 3" xfId="40"/>
    <cellStyle name="Comma 3 2" xfId="41"/>
    <cellStyle name="Comma 4" xfId="42"/>
    <cellStyle name="Comma 4 2" xfId="43"/>
    <cellStyle name="Comma 4 3" xfId="44"/>
    <cellStyle name="Comma 5" xfId="45"/>
    <cellStyle name="Comma 5 2" xfId="46"/>
    <cellStyle name="Comma 5 2 2" xfId="47"/>
    <cellStyle name="Comma 5 2 3" xfId="48"/>
    <cellStyle name="Comma 6" xfId="49"/>
    <cellStyle name="Comma 6 2" xfId="50"/>
    <cellStyle name="Comma 6 3" xfId="51"/>
    <cellStyle name="Comma 6 3 2" xfId="52"/>
    <cellStyle name="Comma 6 3 3" xfId="53"/>
    <cellStyle name="Comma 6 4" xfId="54"/>
    <cellStyle name="Comma 7" xfId="55"/>
    <cellStyle name="Comma 8" xfId="56"/>
    <cellStyle name="Comma 9" xfId="57"/>
    <cellStyle name="Currency" xfId="58"/>
    <cellStyle name="Currency [0]" xfId="59"/>
    <cellStyle name="Normal 10" xfId="60"/>
    <cellStyle name="Normal 11" xfId="61"/>
    <cellStyle name="Normal 12" xfId="62"/>
    <cellStyle name="Normal 13" xfId="63"/>
    <cellStyle name="Normal 14" xfId="64"/>
    <cellStyle name="Normal 14 2" xfId="65"/>
    <cellStyle name="Normal 2" xfId="66"/>
    <cellStyle name="Normal 2 2" xfId="67"/>
    <cellStyle name="Normal 2 3" xfId="68"/>
    <cellStyle name="Normal 2 3 2" xfId="69"/>
    <cellStyle name="Normal 2 3 3" xfId="70"/>
    <cellStyle name="Normal 2 3 3 2" xfId="71"/>
    <cellStyle name="Normal 2 3 3 2 2" xfId="72"/>
    <cellStyle name="Normal 2 3 3 2 3" xfId="73"/>
    <cellStyle name="Normal 2 3 3 2 3 2" xfId="74"/>
    <cellStyle name="Normal 2 3 3 2 3 3" xfId="75"/>
    <cellStyle name="Normal 2 3 4" xfId="76"/>
    <cellStyle name="Normal 2 3 5" xfId="77"/>
    <cellStyle name="Normal 2 3 5 2" xfId="78"/>
    <cellStyle name="Normal 2 3 5 3" xfId="79"/>
    <cellStyle name="Normal 2 4" xfId="80"/>
    <cellStyle name="Normal 3" xfId="81"/>
    <cellStyle name="Normal 3 2" xfId="82"/>
    <cellStyle name="Normal 4" xfId="83"/>
    <cellStyle name="Normal 4 2" xfId="84"/>
    <cellStyle name="Normal 4 2 2" xfId="85"/>
    <cellStyle name="Normal 5" xfId="86"/>
    <cellStyle name="Normal 5 2" xfId="87"/>
    <cellStyle name="Normal 5 2 2" xfId="88"/>
    <cellStyle name="Normal 5 3" xfId="89"/>
    <cellStyle name="Normal 5 3 2" xfId="90"/>
    <cellStyle name="Normal 5 4" xfId="91"/>
    <cellStyle name="Normal 5 5" xfId="92"/>
    <cellStyle name="Normal 6" xfId="93"/>
    <cellStyle name="Normal 6 2" xfId="94"/>
    <cellStyle name="Normal 6 3" xfId="95"/>
    <cellStyle name="Normal 7" xfId="96"/>
    <cellStyle name="Normal 7 2" xfId="97"/>
    <cellStyle name="Normal 7 2 2" xfId="98"/>
    <cellStyle name="Normal 7 2 3" xfId="99"/>
    <cellStyle name="Normal 7 3" xfId="100"/>
    <cellStyle name="Normal 7 3 2" xfId="101"/>
    <cellStyle name="Normal 7 3 3" xfId="102"/>
    <cellStyle name="Normal 7 3 3 2" xfId="103"/>
    <cellStyle name="Normal 7 3 3 3" xfId="104"/>
    <cellStyle name="Normal 8" xfId="105"/>
    <cellStyle name="Normal 9" xfId="106"/>
    <cellStyle name="Percent" xfId="107"/>
    <cellStyle name="Percent 2" xfId="108"/>
    <cellStyle name="Percent 2 2" xfId="109"/>
    <cellStyle name="Percent 3" xfId="110"/>
    <cellStyle name="Percent 3 2" xfId="111"/>
    <cellStyle name="Percent 3 2 2" xfId="112"/>
    <cellStyle name="Percent 3 3" xfId="113"/>
    <cellStyle name="Percent 3 4" xfId="114"/>
    <cellStyle name="Percent 4" xfId="115"/>
    <cellStyle name="Percent 5" xfId="116"/>
    <cellStyle name="Percent 6" xfId="117"/>
    <cellStyle name="Percent 7" xfId="118"/>
    <cellStyle name="Percent 8" xfId="119"/>
    <cellStyle name="การคำนวณ" xfId="120"/>
    <cellStyle name="ข้อความเตือน" xfId="121"/>
    <cellStyle name="ข้อความอธิบาย" xfId="122"/>
    <cellStyle name="เครื่องหมายจุลภาค 2" xfId="123"/>
    <cellStyle name="เครื่องหมายจุลภาค 2 2" xfId="124"/>
    <cellStyle name="เครื่องหมายจุลภาค_Sheet1" xfId="125"/>
    <cellStyle name="ชื่อเรื่อง" xfId="126"/>
    <cellStyle name="เซลล์ตรวจสอบ" xfId="127"/>
    <cellStyle name="เซลล์ที่มีการเชื่อมโยง" xfId="128"/>
    <cellStyle name="ดี" xfId="129"/>
    <cellStyle name="ปกติ 2" xfId="130"/>
    <cellStyle name="ปกติ 2 2" xfId="131"/>
    <cellStyle name="ปกติ_Book2" xfId="132"/>
    <cellStyle name="ป้อนค่า" xfId="133"/>
    <cellStyle name="ปานกลาง" xfId="134"/>
    <cellStyle name="ผลรวม" xfId="135"/>
    <cellStyle name="แย่" xfId="136"/>
    <cellStyle name="ส่วนที่ถูกเน้น1" xfId="137"/>
    <cellStyle name="ส่วนที่ถูกเน้น2" xfId="138"/>
    <cellStyle name="ส่วนที่ถูกเน้น3" xfId="139"/>
    <cellStyle name="ส่วนที่ถูกเน้น4" xfId="140"/>
    <cellStyle name="ส่วนที่ถูกเน้น5" xfId="141"/>
    <cellStyle name="ส่วนที่ถูกเน้น6" xfId="142"/>
    <cellStyle name="แสดงผล" xfId="143"/>
    <cellStyle name="หมายเหตุ" xfId="144"/>
    <cellStyle name="หมายเหตุ 2" xfId="145"/>
    <cellStyle name="หัวเรื่อง 1" xfId="146"/>
    <cellStyle name="หัวเรื่อง 2" xfId="147"/>
    <cellStyle name="หัวเรื่อง 3" xfId="148"/>
    <cellStyle name="หัวเรื่อง 4" xfId="149"/>
  </cellStyles>
  <dxfs count="38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</xdr:colOff>
      <xdr:row>19</xdr:row>
      <xdr:rowOff>47625</xdr:rowOff>
    </xdr:from>
    <xdr:to>
      <xdr:col>18</xdr:col>
      <xdr:colOff>838200</xdr:colOff>
      <xdr:row>19</xdr:row>
      <xdr:rowOff>314325</xdr:rowOff>
    </xdr:to>
    <xdr:sp>
      <xdr:nvSpPr>
        <xdr:cNvPr id="1" name="วงเล็บปีกกาขวา 1"/>
        <xdr:cNvSpPr>
          <a:spLocks/>
        </xdr:cNvSpPr>
      </xdr:nvSpPr>
      <xdr:spPr>
        <a:xfrm rot="16200000">
          <a:off x="10668000" y="5781675"/>
          <a:ext cx="0" cy="266700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</xdr:colOff>
      <xdr:row>56</xdr:row>
      <xdr:rowOff>47625</xdr:rowOff>
    </xdr:from>
    <xdr:to>
      <xdr:col>18</xdr:col>
      <xdr:colOff>838200</xdr:colOff>
      <xdr:row>56</xdr:row>
      <xdr:rowOff>314325</xdr:rowOff>
    </xdr:to>
    <xdr:sp>
      <xdr:nvSpPr>
        <xdr:cNvPr id="1" name="วงเล็บปีกกาขวา 1"/>
        <xdr:cNvSpPr>
          <a:spLocks/>
        </xdr:cNvSpPr>
      </xdr:nvSpPr>
      <xdr:spPr>
        <a:xfrm rot="16200000">
          <a:off x="10648950" y="17059275"/>
          <a:ext cx="0" cy="266700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95250</xdr:colOff>
      <xdr:row>33</xdr:row>
      <xdr:rowOff>47625</xdr:rowOff>
    </xdr:from>
    <xdr:to>
      <xdr:col>17</xdr:col>
      <xdr:colOff>838200</xdr:colOff>
      <xdr:row>33</xdr:row>
      <xdr:rowOff>314325</xdr:rowOff>
    </xdr:to>
    <xdr:sp>
      <xdr:nvSpPr>
        <xdr:cNvPr id="1" name="วงเล็บปีกกาขวา 2"/>
        <xdr:cNvSpPr>
          <a:spLocks/>
        </xdr:cNvSpPr>
      </xdr:nvSpPr>
      <xdr:spPr>
        <a:xfrm rot="16200000">
          <a:off x="10115550" y="10048875"/>
          <a:ext cx="0" cy="266700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95250</xdr:colOff>
      <xdr:row>33</xdr:row>
      <xdr:rowOff>47625</xdr:rowOff>
    </xdr:from>
    <xdr:to>
      <xdr:col>17</xdr:col>
      <xdr:colOff>838200</xdr:colOff>
      <xdr:row>33</xdr:row>
      <xdr:rowOff>314325</xdr:rowOff>
    </xdr:to>
    <xdr:sp>
      <xdr:nvSpPr>
        <xdr:cNvPr id="2" name="วงเล็บปีกกาขวา 3"/>
        <xdr:cNvSpPr>
          <a:spLocks/>
        </xdr:cNvSpPr>
      </xdr:nvSpPr>
      <xdr:spPr>
        <a:xfrm rot="16200000">
          <a:off x="10115550" y="10048875"/>
          <a:ext cx="0" cy="266700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61.28125" style="36" customWidth="1"/>
    <col min="2" max="2" width="14.28125" style="36" customWidth="1"/>
    <col min="3" max="3" width="10.7109375" style="36" customWidth="1"/>
    <col min="4" max="5" width="9.00390625" style="36" customWidth="1"/>
    <col min="6" max="6" width="12.421875" style="36" customWidth="1"/>
    <col min="7" max="7" width="7.8515625" style="36" customWidth="1"/>
    <col min="8" max="16384" width="9.00390625" style="36" customWidth="1"/>
  </cols>
  <sheetData>
    <row r="1" spans="1:9" ht="24">
      <c r="A1" s="146" t="s">
        <v>66</v>
      </c>
      <c r="B1" s="146"/>
      <c r="C1" s="146"/>
      <c r="D1" s="35"/>
      <c r="E1" s="35"/>
      <c r="F1" s="35"/>
      <c r="G1" s="35"/>
      <c r="H1" s="35"/>
      <c r="I1" s="35"/>
    </row>
    <row r="2" spans="1:9" ht="24">
      <c r="A2" s="146" t="s">
        <v>79</v>
      </c>
      <c r="B2" s="146"/>
      <c r="C2" s="146"/>
      <c r="D2" s="35"/>
      <c r="E2" s="35"/>
      <c r="F2" s="35"/>
      <c r="G2" s="35"/>
      <c r="H2" s="35"/>
      <c r="I2" s="35"/>
    </row>
    <row r="3" spans="1:9" ht="24">
      <c r="A3" s="146" t="s">
        <v>49</v>
      </c>
      <c r="B3" s="146"/>
      <c r="C3" s="146"/>
      <c r="D3" s="35"/>
      <c r="E3" s="35"/>
      <c r="G3" s="35"/>
      <c r="H3" s="35"/>
      <c r="I3" s="35"/>
    </row>
    <row r="4" spans="1:9" ht="24">
      <c r="A4" s="37"/>
      <c r="B4" s="37"/>
      <c r="C4" s="37"/>
      <c r="D4" s="35"/>
      <c r="E4" s="35"/>
      <c r="F4" s="38" t="s">
        <v>33</v>
      </c>
      <c r="G4" s="35"/>
      <c r="H4" s="35"/>
      <c r="I4" s="35"/>
    </row>
    <row r="5" spans="1:6" ht="24">
      <c r="A5" s="39" t="s">
        <v>67</v>
      </c>
      <c r="F5" s="40" t="s">
        <v>34</v>
      </c>
    </row>
    <row r="6" spans="1:6" ht="24">
      <c r="A6" s="36" t="s">
        <v>80</v>
      </c>
      <c r="B6" s="47">
        <f>B8+B10+B12+B14</f>
        <v>0</v>
      </c>
      <c r="C6" s="36" t="s">
        <v>0</v>
      </c>
      <c r="F6" s="41">
        <f>B8+B10+B12+B14</f>
        <v>0</v>
      </c>
    </row>
    <row r="7" spans="1:6" ht="24">
      <c r="A7" s="36" t="s">
        <v>81</v>
      </c>
      <c r="B7" s="46">
        <f>B9+B11+B13+B15</f>
        <v>0</v>
      </c>
      <c r="C7" s="36" t="s">
        <v>1</v>
      </c>
      <c r="F7" s="42">
        <f>B9+B11+B13+B15</f>
        <v>0</v>
      </c>
    </row>
    <row r="8" spans="1:3" ht="24">
      <c r="A8" s="36" t="s">
        <v>35</v>
      </c>
      <c r="C8" s="36" t="s">
        <v>0</v>
      </c>
    </row>
    <row r="9" spans="1:3" ht="24">
      <c r="A9" s="36" t="s">
        <v>38</v>
      </c>
      <c r="B9" s="46">
        <f>'ผบ.ม.'!F16</f>
        <v>0</v>
      </c>
      <c r="C9" s="36" t="s">
        <v>1</v>
      </c>
    </row>
    <row r="10" spans="1:3" ht="24">
      <c r="A10" s="36" t="s">
        <v>36</v>
      </c>
      <c r="C10" s="36" t="s">
        <v>0</v>
      </c>
    </row>
    <row r="11" spans="1:3" ht="24">
      <c r="A11" s="36" t="s">
        <v>38</v>
      </c>
      <c r="B11" s="46">
        <f>'ผบ.หน่วยงาน'!F21</f>
        <v>0</v>
      </c>
      <c r="C11" s="36" t="s">
        <v>1</v>
      </c>
    </row>
    <row r="12" spans="1:3" ht="24">
      <c r="A12" s="36" t="s">
        <v>3</v>
      </c>
      <c r="C12" s="36" t="s">
        <v>0</v>
      </c>
    </row>
    <row r="13" spans="1:3" ht="24">
      <c r="A13" s="36" t="s">
        <v>38</v>
      </c>
      <c r="B13" s="46">
        <f>วิชาการ!F58</f>
        <v>0</v>
      </c>
      <c r="C13" s="36" t="s">
        <v>1</v>
      </c>
    </row>
    <row r="14" spans="1:3" ht="24">
      <c r="A14" s="36" t="s">
        <v>4</v>
      </c>
      <c r="C14" s="36" t="s">
        <v>0</v>
      </c>
    </row>
    <row r="15" spans="1:3" ht="24">
      <c r="A15" s="36" t="s">
        <v>38</v>
      </c>
      <c r="B15" s="46">
        <f>'วช.ชช.ทั่วไป'!F35</f>
        <v>0</v>
      </c>
      <c r="C15" s="36" t="s">
        <v>1</v>
      </c>
    </row>
    <row r="16" ht="24"/>
    <row r="17" ht="24">
      <c r="A17" s="39" t="s">
        <v>39</v>
      </c>
    </row>
    <row r="18" spans="1:6" ht="24">
      <c r="A18" s="36" t="s">
        <v>48</v>
      </c>
      <c r="B18" s="48">
        <f>B7*3/100</f>
        <v>0</v>
      </c>
      <c r="C18" s="36" t="s">
        <v>1</v>
      </c>
      <c r="F18" s="42">
        <f>B19+B20+B27</f>
        <v>0</v>
      </c>
    </row>
    <row r="19" spans="1:3" ht="24">
      <c r="A19" s="36" t="s">
        <v>30</v>
      </c>
      <c r="B19" s="49">
        <f>B7*0.1/100</f>
        <v>0</v>
      </c>
      <c r="C19" s="36" t="s">
        <v>1</v>
      </c>
    </row>
    <row r="20" spans="1:3" ht="24">
      <c r="A20" s="36" t="s">
        <v>29</v>
      </c>
      <c r="B20" s="48">
        <f>B9*2.9/100</f>
        <v>0</v>
      </c>
      <c r="C20" s="36" t="s">
        <v>1</v>
      </c>
    </row>
    <row r="21" spans="1:3" ht="24.75" thickBot="1">
      <c r="A21" s="43" t="s">
        <v>40</v>
      </c>
      <c r="B21" s="50">
        <f>B18-B19-B20</f>
        <v>0</v>
      </c>
      <c r="C21" s="43" t="s">
        <v>1</v>
      </c>
    </row>
    <row r="22" ht="24.75" thickTop="1"/>
    <row r="23" ht="24">
      <c r="A23" s="44" t="s">
        <v>2</v>
      </c>
    </row>
    <row r="24" spans="1:3" ht="24">
      <c r="A24" s="36" t="s">
        <v>37</v>
      </c>
      <c r="B24" s="48">
        <f>B11*2.9/100</f>
        <v>0</v>
      </c>
      <c r="C24" s="36" t="s">
        <v>1</v>
      </c>
    </row>
    <row r="25" spans="1:3" ht="24">
      <c r="A25" s="36" t="s">
        <v>31</v>
      </c>
      <c r="B25" s="48">
        <f>B13*2.9/100</f>
        <v>0</v>
      </c>
      <c r="C25" s="36" t="s">
        <v>1</v>
      </c>
    </row>
    <row r="26" spans="1:3" ht="24">
      <c r="A26" s="36" t="s">
        <v>32</v>
      </c>
      <c r="B26" s="48">
        <f>B15*2.9/100</f>
        <v>0</v>
      </c>
      <c r="C26" s="36" t="s">
        <v>1</v>
      </c>
    </row>
    <row r="27" spans="1:6" ht="24.75" thickBot="1">
      <c r="A27" s="43" t="s">
        <v>5</v>
      </c>
      <c r="B27" s="51">
        <f>SUM(B24:B26)</f>
        <v>0</v>
      </c>
      <c r="C27" s="43" t="s">
        <v>1</v>
      </c>
      <c r="F27" s="45">
        <f>B33+B34</f>
        <v>0</v>
      </c>
    </row>
    <row r="28" ht="24.75" thickTop="1"/>
    <row r="29" ht="24">
      <c r="A29" s="39" t="s">
        <v>41</v>
      </c>
    </row>
    <row r="30" spans="1:3" ht="24">
      <c r="A30" s="36" t="s">
        <v>37</v>
      </c>
      <c r="B30" s="48">
        <f>'ผบ.หน่วยงาน'!M21</f>
        <v>0</v>
      </c>
      <c r="C30" s="36" t="s">
        <v>1</v>
      </c>
    </row>
    <row r="31" spans="1:3" ht="24">
      <c r="A31" s="36" t="s">
        <v>31</v>
      </c>
      <c r="B31" s="48">
        <f>วิชาการ!M58</f>
        <v>0</v>
      </c>
      <c r="C31" s="36" t="s">
        <v>1</v>
      </c>
    </row>
    <row r="32" spans="1:3" ht="24">
      <c r="A32" s="36" t="s">
        <v>32</v>
      </c>
      <c r="B32" s="48">
        <f>'วช.ชช.ทั่วไป'!L35</f>
        <v>0</v>
      </c>
      <c r="C32" s="36" t="s">
        <v>1</v>
      </c>
    </row>
    <row r="33" spans="1:3" ht="24">
      <c r="A33" s="43" t="s">
        <v>5</v>
      </c>
      <c r="B33" s="52">
        <f>SUM(B30:B32)</f>
        <v>0</v>
      </c>
      <c r="C33" s="43" t="s">
        <v>1</v>
      </c>
    </row>
    <row r="34" spans="1:3" ht="24.75" thickBot="1">
      <c r="A34" s="43" t="s">
        <v>6</v>
      </c>
      <c r="B34" s="51">
        <f>B27-B33</f>
        <v>0</v>
      </c>
      <c r="C34" s="43" t="s">
        <v>1</v>
      </c>
    </row>
    <row r="35" ht="24.75" thickTop="1"/>
  </sheetData>
  <sheetProtection password="88C0" sheet="1" objects="1" scenarios="1"/>
  <mergeCells count="3">
    <mergeCell ref="A1:C1"/>
    <mergeCell ref="A2:C2"/>
    <mergeCell ref="A3:C3"/>
  </mergeCells>
  <printOptions/>
  <pageMargins left="0.7" right="0.36" top="0.49" bottom="0.33" header="0.3" footer="0.2"/>
  <pageSetup fitToHeight="1" fitToWidth="1" horizontalDpi="600" verticalDpi="600" orientation="portrait" paperSize="9" scale="6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view="pageBreakPreview" zoomScale="60" workbookViewId="0" topLeftCell="A1">
      <selection activeCell="F7" sqref="F7"/>
    </sheetView>
  </sheetViews>
  <sheetFormatPr defaultColWidth="9.140625" defaultRowHeight="22.5" customHeight="1"/>
  <cols>
    <col min="1" max="1" width="4.8515625" style="1" customWidth="1"/>
    <col min="2" max="2" width="27.140625" style="1" customWidth="1"/>
    <col min="3" max="3" width="10.421875" style="1" customWidth="1"/>
    <col min="4" max="4" width="18.421875" style="1" customWidth="1"/>
    <col min="5" max="5" width="15.28125" style="1" customWidth="1"/>
    <col min="6" max="6" width="12.421875" style="1" customWidth="1"/>
    <col min="7" max="7" width="31.421875" style="1" customWidth="1"/>
    <col min="8" max="16384" width="9.00390625" style="1" customWidth="1"/>
  </cols>
  <sheetData>
    <row r="1" spans="1:9" s="17" customFormat="1" ht="24">
      <c r="A1" s="148" t="s">
        <v>66</v>
      </c>
      <c r="B1" s="148"/>
      <c r="C1" s="148"/>
      <c r="D1" s="148"/>
      <c r="E1" s="148"/>
      <c r="F1" s="148"/>
      <c r="G1" s="148"/>
      <c r="H1" s="2"/>
      <c r="I1" s="2"/>
    </row>
    <row r="2" spans="1:9" s="17" customFormat="1" ht="24">
      <c r="A2" s="148" t="s">
        <v>82</v>
      </c>
      <c r="B2" s="148"/>
      <c r="C2" s="148"/>
      <c r="D2" s="148"/>
      <c r="E2" s="148"/>
      <c r="F2" s="148"/>
      <c r="G2" s="148"/>
      <c r="H2" s="2"/>
      <c r="I2" s="2"/>
    </row>
    <row r="3" spans="1:9" s="17" customFormat="1" ht="24">
      <c r="A3" s="148" t="s">
        <v>55</v>
      </c>
      <c r="B3" s="148"/>
      <c r="C3" s="148"/>
      <c r="D3" s="148"/>
      <c r="E3" s="148"/>
      <c r="F3" s="148"/>
      <c r="G3" s="148"/>
      <c r="H3" s="2"/>
      <c r="I3" s="2"/>
    </row>
    <row r="4" spans="1:7" ht="22.5" customHeight="1">
      <c r="A4" s="12"/>
      <c r="B4" s="12"/>
      <c r="C4" s="12"/>
      <c r="D4" s="12"/>
      <c r="E4" s="12"/>
      <c r="F4" s="12"/>
      <c r="G4" s="12"/>
    </row>
    <row r="5" spans="1:7" ht="22.5" customHeight="1">
      <c r="A5" s="6" t="s">
        <v>13</v>
      </c>
      <c r="B5" s="147" t="s">
        <v>7</v>
      </c>
      <c r="C5" s="6" t="s">
        <v>12</v>
      </c>
      <c r="D5" s="147" t="s">
        <v>8</v>
      </c>
      <c r="E5" s="147" t="s">
        <v>9</v>
      </c>
      <c r="F5" s="6" t="s">
        <v>15</v>
      </c>
      <c r="G5" s="147" t="s">
        <v>26</v>
      </c>
    </row>
    <row r="6" spans="1:7" ht="22.5" customHeight="1">
      <c r="A6" s="7" t="s">
        <v>14</v>
      </c>
      <c r="B6" s="147"/>
      <c r="C6" s="7" t="s">
        <v>8</v>
      </c>
      <c r="D6" s="147"/>
      <c r="E6" s="147"/>
      <c r="F6" s="5">
        <v>241671</v>
      </c>
      <c r="G6" s="147"/>
    </row>
    <row r="7" spans="1:7" ht="22.5" customHeight="1">
      <c r="A7" s="75">
        <v>1</v>
      </c>
      <c r="B7" s="76"/>
      <c r="C7" s="75"/>
      <c r="D7" s="77"/>
      <c r="E7" s="77"/>
      <c r="F7" s="78"/>
      <c r="G7" s="77"/>
    </row>
    <row r="8" spans="1:7" s="17" customFormat="1" ht="22.5" customHeight="1">
      <c r="A8" s="79">
        <v>2</v>
      </c>
      <c r="B8" s="80"/>
      <c r="C8" s="79"/>
      <c r="D8" s="81"/>
      <c r="E8" s="81"/>
      <c r="F8" s="82"/>
      <c r="G8" s="81"/>
    </row>
    <row r="9" spans="1:7" s="17" customFormat="1" ht="22.5" customHeight="1">
      <c r="A9" s="79">
        <v>3</v>
      </c>
      <c r="B9" s="80"/>
      <c r="C9" s="79"/>
      <c r="D9" s="81"/>
      <c r="E9" s="81"/>
      <c r="F9" s="82"/>
      <c r="G9" s="81"/>
    </row>
    <row r="10" spans="1:7" s="17" customFormat="1" ht="22.5" customHeight="1">
      <c r="A10" s="79">
        <v>4</v>
      </c>
      <c r="B10" s="80"/>
      <c r="C10" s="79"/>
      <c r="D10" s="81"/>
      <c r="E10" s="81"/>
      <c r="F10" s="82"/>
      <c r="G10" s="81"/>
    </row>
    <row r="11" spans="1:7" s="17" customFormat="1" ht="22.5" customHeight="1">
      <c r="A11" s="79">
        <v>5</v>
      </c>
      <c r="B11" s="80"/>
      <c r="C11" s="79"/>
      <c r="D11" s="81"/>
      <c r="E11" s="81"/>
      <c r="F11" s="82"/>
      <c r="G11" s="81"/>
    </row>
    <row r="12" spans="1:7" s="17" customFormat="1" ht="22.5" customHeight="1">
      <c r="A12" s="79">
        <v>6</v>
      </c>
      <c r="B12" s="80"/>
      <c r="C12" s="79"/>
      <c r="D12" s="81"/>
      <c r="E12" s="81"/>
      <c r="F12" s="82"/>
      <c r="G12" s="81"/>
    </row>
    <row r="13" spans="1:7" s="17" customFormat="1" ht="22.5" customHeight="1">
      <c r="A13" s="79">
        <v>7</v>
      </c>
      <c r="B13" s="80"/>
      <c r="C13" s="79"/>
      <c r="D13" s="81"/>
      <c r="E13" s="81"/>
      <c r="F13" s="82"/>
      <c r="G13" s="81"/>
    </row>
    <row r="14" spans="1:7" s="17" customFormat="1" ht="22.5" customHeight="1">
      <c r="A14" s="79">
        <v>8</v>
      </c>
      <c r="B14" s="80"/>
      <c r="C14" s="79"/>
      <c r="D14" s="81"/>
      <c r="E14" s="81"/>
      <c r="F14" s="82"/>
      <c r="G14" s="81"/>
    </row>
    <row r="15" spans="1:7" s="17" customFormat="1" ht="22.5" customHeight="1">
      <c r="A15" s="79">
        <v>9</v>
      </c>
      <c r="B15" s="80"/>
      <c r="C15" s="79"/>
      <c r="D15" s="81"/>
      <c r="E15" s="81"/>
      <c r="F15" s="82"/>
      <c r="G15" s="81"/>
    </row>
    <row r="16" spans="1:7" s="17" customFormat="1" ht="22.5" customHeight="1">
      <c r="A16" s="79">
        <v>10</v>
      </c>
      <c r="B16" s="80"/>
      <c r="C16" s="79"/>
      <c r="D16" s="81"/>
      <c r="E16" s="81"/>
      <c r="F16" s="82"/>
      <c r="G16" s="81"/>
    </row>
    <row r="17" spans="1:7" s="17" customFormat="1" ht="22.5" customHeight="1">
      <c r="A17" s="79">
        <v>11</v>
      </c>
      <c r="B17" s="80"/>
      <c r="C17" s="79"/>
      <c r="D17" s="81"/>
      <c r="E17" s="81"/>
      <c r="F17" s="82"/>
      <c r="G17" s="81"/>
    </row>
    <row r="18" spans="1:7" s="17" customFormat="1" ht="22.5" customHeight="1">
      <c r="A18" s="79">
        <v>12</v>
      </c>
      <c r="B18" s="80"/>
      <c r="C18" s="79"/>
      <c r="D18" s="81"/>
      <c r="E18" s="81"/>
      <c r="F18" s="82"/>
      <c r="G18" s="81"/>
    </row>
    <row r="19" spans="1:7" s="17" customFormat="1" ht="22.5" customHeight="1">
      <c r="A19" s="79">
        <v>13</v>
      </c>
      <c r="B19" s="80"/>
      <c r="C19" s="79"/>
      <c r="D19" s="81"/>
      <c r="E19" s="81"/>
      <c r="F19" s="82"/>
      <c r="G19" s="81"/>
    </row>
    <row r="20" spans="1:7" s="17" customFormat="1" ht="22.5" customHeight="1">
      <c r="A20" s="79">
        <v>14</v>
      </c>
      <c r="B20" s="80"/>
      <c r="C20" s="79"/>
      <c r="D20" s="81"/>
      <c r="E20" s="81"/>
      <c r="F20" s="82"/>
      <c r="G20" s="81"/>
    </row>
    <row r="21" spans="1:7" s="17" customFormat="1" ht="22.5" customHeight="1">
      <c r="A21" s="79">
        <v>15</v>
      </c>
      <c r="B21" s="80"/>
      <c r="C21" s="79"/>
      <c r="D21" s="81"/>
      <c r="E21" s="81"/>
      <c r="F21" s="82"/>
      <c r="G21" s="81"/>
    </row>
    <row r="22" spans="1:7" s="17" customFormat="1" ht="22.5" customHeight="1">
      <c r="A22" s="79">
        <v>16</v>
      </c>
      <c r="B22" s="80"/>
      <c r="C22" s="79"/>
      <c r="D22" s="81"/>
      <c r="E22" s="81"/>
      <c r="F22" s="82"/>
      <c r="G22" s="81"/>
    </row>
    <row r="23" spans="1:7" s="17" customFormat="1" ht="22.5" customHeight="1">
      <c r="A23" s="79">
        <v>17</v>
      </c>
      <c r="B23" s="80"/>
      <c r="C23" s="79"/>
      <c r="D23" s="81"/>
      <c r="E23" s="81"/>
      <c r="F23" s="82"/>
      <c r="G23" s="81"/>
    </row>
    <row r="24" spans="1:7" s="17" customFormat="1" ht="22.5" customHeight="1">
      <c r="A24" s="79">
        <v>18</v>
      </c>
      <c r="B24" s="80"/>
      <c r="C24" s="79"/>
      <c r="D24" s="81"/>
      <c r="E24" s="81"/>
      <c r="F24" s="82"/>
      <c r="G24" s="81"/>
    </row>
    <row r="25" spans="1:7" s="17" customFormat="1" ht="22.5" customHeight="1">
      <c r="A25" s="79">
        <v>19</v>
      </c>
      <c r="B25" s="80"/>
      <c r="C25" s="79"/>
      <c r="D25" s="81"/>
      <c r="E25" s="81"/>
      <c r="F25" s="82"/>
      <c r="G25" s="81"/>
    </row>
    <row r="26" spans="1:7" s="17" customFormat="1" ht="22.5" customHeight="1">
      <c r="A26" s="79">
        <v>20</v>
      </c>
      <c r="B26" s="80"/>
      <c r="C26" s="79"/>
      <c r="D26" s="81"/>
      <c r="E26" s="81"/>
      <c r="F26" s="82"/>
      <c r="G26" s="81"/>
    </row>
    <row r="27" spans="1:7" s="17" customFormat="1" ht="22.5" customHeight="1">
      <c r="A27" s="79">
        <v>21</v>
      </c>
      <c r="B27" s="80"/>
      <c r="C27" s="79"/>
      <c r="D27" s="81"/>
      <c r="E27" s="81"/>
      <c r="F27" s="82"/>
      <c r="G27" s="81"/>
    </row>
    <row r="28" spans="1:7" s="17" customFormat="1" ht="22.5" customHeight="1">
      <c r="A28" s="79">
        <v>22</v>
      </c>
      <c r="B28" s="80"/>
      <c r="C28" s="79"/>
      <c r="D28" s="81"/>
      <c r="E28" s="81"/>
      <c r="F28" s="82"/>
      <c r="G28" s="81"/>
    </row>
    <row r="29" spans="1:7" s="17" customFormat="1" ht="22.5" customHeight="1">
      <c r="A29" s="79">
        <v>23</v>
      </c>
      <c r="B29" s="80"/>
      <c r="C29" s="79"/>
      <c r="D29" s="81"/>
      <c r="E29" s="81"/>
      <c r="F29" s="82"/>
      <c r="G29" s="81"/>
    </row>
    <row r="30" spans="1:7" s="17" customFormat="1" ht="22.5" customHeight="1">
      <c r="A30" s="79">
        <v>24</v>
      </c>
      <c r="B30" s="80"/>
      <c r="C30" s="79"/>
      <c r="D30" s="81"/>
      <c r="E30" s="81"/>
      <c r="F30" s="82"/>
      <c r="G30" s="81"/>
    </row>
    <row r="31" spans="1:7" s="17" customFormat="1" ht="22.5" customHeight="1">
      <c r="A31" s="79">
        <v>25</v>
      </c>
      <c r="B31" s="80"/>
      <c r="C31" s="79"/>
      <c r="D31" s="81"/>
      <c r="E31" s="81"/>
      <c r="F31" s="82"/>
      <c r="G31" s="81"/>
    </row>
    <row r="32" spans="1:7" s="17" customFormat="1" ht="22.5" customHeight="1">
      <c r="A32" s="79">
        <v>26</v>
      </c>
      <c r="B32" s="80"/>
      <c r="C32" s="79"/>
      <c r="D32" s="81"/>
      <c r="E32" s="81"/>
      <c r="F32" s="82"/>
      <c r="G32" s="81"/>
    </row>
    <row r="33" spans="1:7" s="17" customFormat="1" ht="22.5" customHeight="1">
      <c r="A33" s="79">
        <v>27</v>
      </c>
      <c r="B33" s="80"/>
      <c r="C33" s="79"/>
      <c r="D33" s="81"/>
      <c r="E33" s="81"/>
      <c r="F33" s="82"/>
      <c r="G33" s="81"/>
    </row>
    <row r="34" spans="1:7" s="17" customFormat="1" ht="22.5" customHeight="1">
      <c r="A34" s="79">
        <v>28</v>
      </c>
      <c r="B34" s="80"/>
      <c r="C34" s="79"/>
      <c r="D34" s="81"/>
      <c r="E34" s="81"/>
      <c r="F34" s="82"/>
      <c r="G34" s="81"/>
    </row>
    <row r="35" spans="1:7" s="17" customFormat="1" ht="22.5" customHeight="1">
      <c r="A35" s="79">
        <v>29</v>
      </c>
      <c r="B35" s="80"/>
      <c r="C35" s="79"/>
      <c r="D35" s="81"/>
      <c r="E35" s="81"/>
      <c r="F35" s="82"/>
      <c r="G35" s="81"/>
    </row>
    <row r="36" spans="1:7" s="17" customFormat="1" ht="22.5" customHeight="1">
      <c r="A36" s="79">
        <v>30</v>
      </c>
      <c r="B36" s="80"/>
      <c r="C36" s="79"/>
      <c r="D36" s="81"/>
      <c r="E36" s="81"/>
      <c r="F36" s="82"/>
      <c r="G36" s="81"/>
    </row>
    <row r="37" spans="1:7" s="17" customFormat="1" ht="22.5" customHeight="1">
      <c r="A37" s="79">
        <v>31</v>
      </c>
      <c r="B37" s="80"/>
      <c r="C37" s="79"/>
      <c r="D37" s="81"/>
      <c r="E37" s="81"/>
      <c r="F37" s="82"/>
      <c r="G37" s="81"/>
    </row>
    <row r="38" spans="1:7" s="17" customFormat="1" ht="22.5" customHeight="1">
      <c r="A38" s="79">
        <v>32</v>
      </c>
      <c r="B38" s="80"/>
      <c r="C38" s="79"/>
      <c r="D38" s="81"/>
      <c r="E38" s="81"/>
      <c r="F38" s="82"/>
      <c r="G38" s="81"/>
    </row>
    <row r="39" spans="1:7" s="17" customFormat="1" ht="22.5" customHeight="1">
      <c r="A39" s="79">
        <v>33</v>
      </c>
      <c r="B39" s="80"/>
      <c r="C39" s="79"/>
      <c r="D39" s="81"/>
      <c r="E39" s="81"/>
      <c r="F39" s="82"/>
      <c r="G39" s="81"/>
    </row>
    <row r="40" spans="1:7" s="17" customFormat="1" ht="22.5" customHeight="1">
      <c r="A40" s="79">
        <v>34</v>
      </c>
      <c r="B40" s="80"/>
      <c r="C40" s="79"/>
      <c r="D40" s="81"/>
      <c r="E40" s="81"/>
      <c r="F40" s="82"/>
      <c r="G40" s="81"/>
    </row>
    <row r="41" spans="1:7" s="17" customFormat="1" ht="22.5" customHeight="1">
      <c r="A41" s="79">
        <v>35</v>
      </c>
      <c r="B41" s="80"/>
      <c r="C41" s="79"/>
      <c r="D41" s="81"/>
      <c r="E41" s="81"/>
      <c r="F41" s="82"/>
      <c r="G41" s="81"/>
    </row>
    <row r="42" spans="1:7" s="17" customFormat="1" ht="22.5" customHeight="1">
      <c r="A42" s="79">
        <v>36</v>
      </c>
      <c r="B42" s="80"/>
      <c r="C42" s="79"/>
      <c r="D42" s="81"/>
      <c r="E42" s="81"/>
      <c r="F42" s="82"/>
      <c r="G42" s="81"/>
    </row>
    <row r="43" spans="1:7" s="17" customFormat="1" ht="22.5" customHeight="1">
      <c r="A43" s="79">
        <v>37</v>
      </c>
      <c r="B43" s="80"/>
      <c r="C43" s="79"/>
      <c r="D43" s="81"/>
      <c r="E43" s="81"/>
      <c r="F43" s="82"/>
      <c r="G43" s="81"/>
    </row>
    <row r="44" spans="1:7" s="17" customFormat="1" ht="22.5" customHeight="1">
      <c r="A44" s="79">
        <v>38</v>
      </c>
      <c r="B44" s="80"/>
      <c r="C44" s="79"/>
      <c r="D44" s="81"/>
      <c r="E44" s="81"/>
      <c r="F44" s="82"/>
      <c r="G44" s="81"/>
    </row>
    <row r="45" spans="1:7" s="17" customFormat="1" ht="22.5" customHeight="1">
      <c r="A45" s="79">
        <v>39</v>
      </c>
      <c r="B45" s="80"/>
      <c r="C45" s="79"/>
      <c r="D45" s="81"/>
      <c r="E45" s="81"/>
      <c r="F45" s="82"/>
      <c r="G45" s="81"/>
    </row>
    <row r="46" spans="1:7" s="17" customFormat="1" ht="22.5" customHeight="1">
      <c r="A46" s="79">
        <v>40</v>
      </c>
      <c r="B46" s="80"/>
      <c r="C46" s="79"/>
      <c r="D46" s="81"/>
      <c r="E46" s="81"/>
      <c r="F46" s="82"/>
      <c r="G46" s="81"/>
    </row>
    <row r="47" spans="1:7" ht="22.5" customHeight="1">
      <c r="A47" s="79">
        <v>41</v>
      </c>
      <c r="B47" s="80"/>
      <c r="C47" s="79"/>
      <c r="D47" s="81"/>
      <c r="E47" s="81"/>
      <c r="F47" s="82"/>
      <c r="G47" s="81"/>
    </row>
    <row r="48" spans="1:7" ht="22.5" customHeight="1">
      <c r="A48" s="79">
        <v>42</v>
      </c>
      <c r="B48" s="80"/>
      <c r="C48" s="79"/>
      <c r="D48" s="81"/>
      <c r="E48" s="81"/>
      <c r="F48" s="82"/>
      <c r="G48" s="81"/>
    </row>
    <row r="49" spans="1:7" ht="22.5" customHeight="1">
      <c r="A49" s="79">
        <v>43</v>
      </c>
      <c r="B49" s="83"/>
      <c r="C49" s="84"/>
      <c r="D49" s="85"/>
      <c r="E49" s="85"/>
      <c r="F49" s="86"/>
      <c r="G49" s="87"/>
    </row>
    <row r="50" spans="1:7" ht="22.5" customHeight="1">
      <c r="A50" s="79">
        <v>44</v>
      </c>
      <c r="B50" s="83"/>
      <c r="C50" s="84"/>
      <c r="D50" s="85"/>
      <c r="E50" s="85"/>
      <c r="F50" s="86"/>
      <c r="G50" s="87"/>
    </row>
    <row r="51" spans="1:7" ht="22.5" customHeight="1">
      <c r="A51" s="79">
        <v>45</v>
      </c>
      <c r="B51" s="83"/>
      <c r="C51" s="84"/>
      <c r="D51" s="85"/>
      <c r="E51" s="85"/>
      <c r="F51" s="86"/>
      <c r="G51" s="87"/>
    </row>
    <row r="52" spans="1:7" ht="22.5" customHeight="1">
      <c r="A52" s="79">
        <v>46</v>
      </c>
      <c r="B52" s="83"/>
      <c r="C52" s="84"/>
      <c r="D52" s="85"/>
      <c r="E52" s="85"/>
      <c r="F52" s="86"/>
      <c r="G52" s="87"/>
    </row>
    <row r="53" spans="1:7" ht="22.5" customHeight="1">
      <c r="A53" s="79">
        <v>47</v>
      </c>
      <c r="B53" s="83"/>
      <c r="C53" s="84"/>
      <c r="D53" s="85"/>
      <c r="E53" s="85"/>
      <c r="F53" s="86"/>
      <c r="G53" s="88"/>
    </row>
    <row r="54" spans="1:7" ht="22.5" customHeight="1">
      <c r="A54" s="79">
        <v>48</v>
      </c>
      <c r="B54" s="83"/>
      <c r="C54" s="84"/>
      <c r="D54" s="85"/>
      <c r="E54" s="85"/>
      <c r="F54" s="86"/>
      <c r="G54" s="88"/>
    </row>
    <row r="55" spans="1:7" ht="22.5" customHeight="1">
      <c r="A55" s="79">
        <v>49</v>
      </c>
      <c r="B55" s="87"/>
      <c r="C55" s="87"/>
      <c r="D55" s="87"/>
      <c r="E55" s="87"/>
      <c r="F55" s="89"/>
      <c r="G55" s="87"/>
    </row>
    <row r="56" spans="1:7" ht="22.5" customHeight="1">
      <c r="A56" s="79">
        <v>50</v>
      </c>
      <c r="B56" s="87"/>
      <c r="C56" s="87"/>
      <c r="D56" s="87"/>
      <c r="E56" s="87"/>
      <c r="F56" s="89"/>
      <c r="G56" s="87"/>
    </row>
    <row r="57" spans="1:7" ht="22.5" customHeight="1">
      <c r="A57" s="79">
        <v>51</v>
      </c>
      <c r="B57" s="87"/>
      <c r="C57" s="87"/>
      <c r="D57" s="87"/>
      <c r="E57" s="87"/>
      <c r="F57" s="89"/>
      <c r="G57" s="87"/>
    </row>
    <row r="58" spans="1:7" s="17" customFormat="1" ht="22.5" customHeight="1">
      <c r="A58" s="79">
        <v>52</v>
      </c>
      <c r="B58" s="87"/>
      <c r="C58" s="87"/>
      <c r="D58" s="87"/>
      <c r="E58" s="87"/>
      <c r="F58" s="89"/>
      <c r="G58" s="87"/>
    </row>
    <row r="59" spans="1:7" s="17" customFormat="1" ht="22.5" customHeight="1">
      <c r="A59" s="79">
        <v>53</v>
      </c>
      <c r="B59" s="87"/>
      <c r="C59" s="87"/>
      <c r="D59" s="87"/>
      <c r="E59" s="87"/>
      <c r="F59" s="89"/>
      <c r="G59" s="87"/>
    </row>
    <row r="60" spans="1:7" s="17" customFormat="1" ht="22.5" customHeight="1">
      <c r="A60" s="79">
        <v>54</v>
      </c>
      <c r="B60" s="87"/>
      <c r="C60" s="87"/>
      <c r="D60" s="87"/>
      <c r="E60" s="87"/>
      <c r="F60" s="89"/>
      <c r="G60" s="87"/>
    </row>
    <row r="61" spans="1:7" s="17" customFormat="1" ht="22.5" customHeight="1">
      <c r="A61" s="79">
        <v>55</v>
      </c>
      <c r="B61" s="87"/>
      <c r="C61" s="87"/>
      <c r="D61" s="87"/>
      <c r="E61" s="87"/>
      <c r="F61" s="89"/>
      <c r="G61" s="87"/>
    </row>
    <row r="62" spans="1:7" s="17" customFormat="1" ht="22.5" customHeight="1">
      <c r="A62" s="79">
        <v>56</v>
      </c>
      <c r="B62" s="87"/>
      <c r="C62" s="87"/>
      <c r="D62" s="87"/>
      <c r="E62" s="87"/>
      <c r="F62" s="89"/>
      <c r="G62" s="87"/>
    </row>
    <row r="63" spans="1:7" s="17" customFormat="1" ht="22.5" customHeight="1">
      <c r="A63" s="79">
        <v>57</v>
      </c>
      <c r="B63" s="87"/>
      <c r="C63" s="87"/>
      <c r="D63" s="87"/>
      <c r="E63" s="87"/>
      <c r="F63" s="89"/>
      <c r="G63" s="87"/>
    </row>
    <row r="64" spans="1:7" s="17" customFormat="1" ht="22.5" customHeight="1">
      <c r="A64" s="79">
        <v>58</v>
      </c>
      <c r="B64" s="87"/>
      <c r="C64" s="87"/>
      <c r="D64" s="87"/>
      <c r="E64" s="87"/>
      <c r="F64" s="89"/>
      <c r="G64" s="87"/>
    </row>
    <row r="65" spans="1:7" s="17" customFormat="1" ht="22.5" customHeight="1">
      <c r="A65" s="79">
        <v>59</v>
      </c>
      <c r="B65" s="87"/>
      <c r="C65" s="87"/>
      <c r="D65" s="87"/>
      <c r="E65" s="87"/>
      <c r="F65" s="89"/>
      <c r="G65" s="87"/>
    </row>
    <row r="66" spans="1:7" s="17" customFormat="1" ht="22.5" customHeight="1">
      <c r="A66" s="79">
        <v>60</v>
      </c>
      <c r="B66" s="87"/>
      <c r="C66" s="87"/>
      <c r="D66" s="87"/>
      <c r="E66" s="87"/>
      <c r="F66" s="89"/>
      <c r="G66" s="87"/>
    </row>
    <row r="67" spans="1:7" s="17" customFormat="1" ht="22.5" customHeight="1">
      <c r="A67" s="79">
        <v>61</v>
      </c>
      <c r="B67" s="87"/>
      <c r="C67" s="87"/>
      <c r="D67" s="87"/>
      <c r="E67" s="87"/>
      <c r="F67" s="89"/>
      <c r="G67" s="87"/>
    </row>
    <row r="68" spans="1:7" s="17" customFormat="1" ht="22.5" customHeight="1">
      <c r="A68" s="79">
        <v>62</v>
      </c>
      <c r="B68" s="87"/>
      <c r="C68" s="87"/>
      <c r="D68" s="87"/>
      <c r="E68" s="87"/>
      <c r="F68" s="89"/>
      <c r="G68" s="87"/>
    </row>
    <row r="69" spans="1:7" s="17" customFormat="1" ht="22.5" customHeight="1">
      <c r="A69" s="79">
        <v>63</v>
      </c>
      <c r="B69" s="87"/>
      <c r="C69" s="87"/>
      <c r="D69" s="87"/>
      <c r="E69" s="87"/>
      <c r="F69" s="89"/>
      <c r="G69" s="87"/>
    </row>
    <row r="70" spans="1:7" s="17" customFormat="1" ht="22.5" customHeight="1">
      <c r="A70" s="79">
        <v>64</v>
      </c>
      <c r="B70" s="87"/>
      <c r="C70" s="87"/>
      <c r="D70" s="87"/>
      <c r="E70" s="87"/>
      <c r="F70" s="89"/>
      <c r="G70" s="87"/>
    </row>
    <row r="71" spans="1:7" s="17" customFormat="1" ht="22.5" customHeight="1">
      <c r="A71" s="79">
        <v>65</v>
      </c>
      <c r="B71" s="87"/>
      <c r="C71" s="87"/>
      <c r="D71" s="87"/>
      <c r="E71" s="87"/>
      <c r="F71" s="89"/>
      <c r="G71" s="87"/>
    </row>
    <row r="72" spans="1:7" s="17" customFormat="1" ht="22.5" customHeight="1">
      <c r="A72" s="79">
        <v>66</v>
      </c>
      <c r="B72" s="87"/>
      <c r="C72" s="87"/>
      <c r="D72" s="87"/>
      <c r="E72" s="87"/>
      <c r="F72" s="89"/>
      <c r="G72" s="87"/>
    </row>
    <row r="73" spans="1:7" s="17" customFormat="1" ht="22.5" customHeight="1">
      <c r="A73" s="79">
        <v>67</v>
      </c>
      <c r="B73" s="87"/>
      <c r="C73" s="87"/>
      <c r="D73" s="87"/>
      <c r="E73" s="87"/>
      <c r="F73" s="89"/>
      <c r="G73" s="87"/>
    </row>
    <row r="74" spans="1:7" s="17" customFormat="1" ht="22.5" customHeight="1">
      <c r="A74" s="79">
        <v>68</v>
      </c>
      <c r="B74" s="87"/>
      <c r="C74" s="87"/>
      <c r="D74" s="87"/>
      <c r="E74" s="87"/>
      <c r="F74" s="89"/>
      <c r="G74" s="87"/>
    </row>
    <row r="75" spans="1:7" s="17" customFormat="1" ht="22.5" customHeight="1">
      <c r="A75" s="79">
        <v>69</v>
      </c>
      <c r="B75" s="87"/>
      <c r="C75" s="87"/>
      <c r="D75" s="87"/>
      <c r="E75" s="87"/>
      <c r="F75" s="89"/>
      <c r="G75" s="87"/>
    </row>
    <row r="76" spans="1:7" s="17" customFormat="1" ht="22.5" customHeight="1">
      <c r="A76" s="79">
        <v>70</v>
      </c>
      <c r="B76" s="87"/>
      <c r="C76" s="87"/>
      <c r="D76" s="87"/>
      <c r="E76" s="87"/>
      <c r="F76" s="89"/>
      <c r="G76" s="87"/>
    </row>
    <row r="77" spans="1:7" ht="22.5" customHeight="1">
      <c r="A77" s="90" t="s">
        <v>77</v>
      </c>
      <c r="B77" s="91"/>
      <c r="C77" s="91"/>
      <c r="D77" s="91"/>
      <c r="E77" s="91"/>
      <c r="F77" s="92"/>
      <c r="G77" s="91"/>
    </row>
    <row r="78" spans="5:6" ht="22.5" customHeight="1">
      <c r="E78" s="3" t="s">
        <v>70</v>
      </c>
      <c r="F78" s="13">
        <f>SUM(F7:F77)</f>
        <v>0</v>
      </c>
    </row>
    <row r="80" ht="22.5" customHeight="1">
      <c r="A80" s="14" t="s">
        <v>71</v>
      </c>
    </row>
    <row r="81" ht="22.5" customHeight="1">
      <c r="A81" s="1" t="s">
        <v>42</v>
      </c>
    </row>
    <row r="82" ht="22.5" customHeight="1">
      <c r="A82" s="1" t="s">
        <v>43</v>
      </c>
    </row>
    <row r="83" ht="22.5" customHeight="1">
      <c r="A83" s="1" t="s">
        <v>44</v>
      </c>
    </row>
    <row r="84" ht="22.5" customHeight="1">
      <c r="B84" s="1" t="s">
        <v>45</v>
      </c>
    </row>
    <row r="85" ht="22.5" customHeight="1">
      <c r="B85" s="1" t="s">
        <v>44</v>
      </c>
    </row>
  </sheetData>
  <sheetProtection/>
  <mergeCells count="7">
    <mergeCell ref="G5:G6"/>
    <mergeCell ref="A1:G1"/>
    <mergeCell ref="A2:G2"/>
    <mergeCell ref="A3:G3"/>
    <mergeCell ref="B5:B6"/>
    <mergeCell ref="D5:D6"/>
    <mergeCell ref="E5:E6"/>
  </mergeCells>
  <printOptions/>
  <pageMargins left="0.2755905511811024" right="0.2362204724409449" top="0.5905511811023623" bottom="0.4330708661417323" header="0.31496062992125984" footer="0.31496062992125984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view="pageBreakPreview" zoomScale="90" zoomScaleSheetLayoutView="90" zoomScalePageLayoutView="0" workbookViewId="0" topLeftCell="A1">
      <selection activeCell="H8" sqref="H8"/>
    </sheetView>
  </sheetViews>
  <sheetFormatPr defaultColWidth="9.140625" defaultRowHeight="15"/>
  <cols>
    <col min="1" max="1" width="4.421875" style="1" customWidth="1"/>
    <col min="2" max="2" width="26.28125" style="1" customWidth="1"/>
    <col min="3" max="3" width="11.00390625" style="1" customWidth="1"/>
    <col min="4" max="4" width="18.8515625" style="1" customWidth="1"/>
    <col min="5" max="5" width="12.140625" style="1" customWidth="1"/>
    <col min="6" max="6" width="9.8515625" style="1" customWidth="1"/>
    <col min="7" max="7" width="10.8515625" style="1" customWidth="1"/>
    <col min="8" max="8" width="7.8515625" style="1" customWidth="1"/>
    <col min="9" max="9" width="6.140625" style="1" customWidth="1"/>
    <col min="10" max="10" width="7.57421875" style="1" hidden="1" customWidth="1"/>
    <col min="11" max="11" width="6.140625" style="1" customWidth="1"/>
    <col min="12" max="12" width="8.00390625" style="1" customWidth="1"/>
    <col min="13" max="13" width="9.7109375" style="1" customWidth="1"/>
    <col min="14" max="14" width="9.421875" style="1" customWidth="1"/>
    <col min="15" max="15" width="14.57421875" style="17" customWidth="1"/>
    <col min="16" max="16384" width="9.00390625" style="1" customWidth="1"/>
  </cols>
  <sheetData>
    <row r="1" spans="1:15" s="17" customFormat="1" ht="22.5" customHeight="1">
      <c r="A1" s="148" t="s">
        <v>68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17"/>
    </row>
    <row r="2" spans="1:15" s="17" customFormat="1" ht="22.5" customHeight="1">
      <c r="A2" s="148" t="s">
        <v>78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17"/>
    </row>
    <row r="3" spans="1:15" s="17" customFormat="1" ht="22.5" customHeight="1">
      <c r="A3" s="148" t="s">
        <v>50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17"/>
    </row>
    <row r="4" spans="1:15" ht="24">
      <c r="A4" s="149" t="s">
        <v>72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19"/>
    </row>
    <row r="5" spans="1:15" s="3" customFormat="1" ht="24">
      <c r="A5" s="6" t="s">
        <v>13</v>
      </c>
      <c r="B5" s="147" t="s">
        <v>7</v>
      </c>
      <c r="C5" s="6" t="s">
        <v>12</v>
      </c>
      <c r="D5" s="147" t="s">
        <v>8</v>
      </c>
      <c r="E5" s="147" t="s">
        <v>9</v>
      </c>
      <c r="F5" s="6" t="s">
        <v>15</v>
      </c>
      <c r="G5" s="15" t="s">
        <v>69</v>
      </c>
      <c r="H5" s="152" t="s">
        <v>10</v>
      </c>
      <c r="I5" s="9" t="s">
        <v>17</v>
      </c>
      <c r="J5" s="9" t="s">
        <v>19</v>
      </c>
      <c r="K5" s="9" t="s">
        <v>23</v>
      </c>
      <c r="L5" s="147" t="s">
        <v>11</v>
      </c>
      <c r="M5" s="18" t="s">
        <v>15</v>
      </c>
      <c r="N5" s="6" t="s">
        <v>15</v>
      </c>
      <c r="O5" s="147" t="s">
        <v>26</v>
      </c>
    </row>
    <row r="6" spans="1:15" s="3" customFormat="1" ht="24">
      <c r="A6" s="7" t="s">
        <v>14</v>
      </c>
      <c r="B6" s="147"/>
      <c r="C6" s="7" t="s">
        <v>8</v>
      </c>
      <c r="D6" s="147"/>
      <c r="E6" s="147"/>
      <c r="F6" s="5" t="s">
        <v>46</v>
      </c>
      <c r="G6" s="8" t="s">
        <v>21</v>
      </c>
      <c r="H6" s="152"/>
      <c r="I6" s="4" t="s">
        <v>18</v>
      </c>
      <c r="J6" s="4"/>
      <c r="K6" s="4" t="s">
        <v>24</v>
      </c>
      <c r="L6" s="147"/>
      <c r="M6" s="19" t="s">
        <v>16</v>
      </c>
      <c r="N6" s="5">
        <v>241701</v>
      </c>
      <c r="O6" s="147"/>
    </row>
    <row r="7" spans="1:15" ht="24">
      <c r="A7" s="93">
        <v>1</v>
      </c>
      <c r="B7" s="76"/>
      <c r="C7" s="75"/>
      <c r="D7" s="77"/>
      <c r="E7" s="77"/>
      <c r="F7" s="78"/>
      <c r="G7" s="94"/>
      <c r="H7" s="95"/>
      <c r="I7" s="93"/>
      <c r="J7" s="96">
        <f>ROUNDUP(($H7*$I7/100),-1)</f>
        <v>0</v>
      </c>
      <c r="K7" s="96"/>
      <c r="L7" s="94">
        <f>IF(F7+J7&lt;=G7,J7,G7-F7)</f>
        <v>0</v>
      </c>
      <c r="M7" s="97">
        <f>IF(F7+J7&lt;=G7,0,(H7*I7/100)-L7)</f>
        <v>0</v>
      </c>
      <c r="N7" s="98">
        <f>F7+L7</f>
        <v>0</v>
      </c>
      <c r="O7" s="77"/>
    </row>
    <row r="8" spans="1:15" ht="24">
      <c r="A8" s="88">
        <v>2</v>
      </c>
      <c r="B8" s="87"/>
      <c r="C8" s="87"/>
      <c r="D8" s="87"/>
      <c r="E8" s="87"/>
      <c r="F8" s="89"/>
      <c r="G8" s="89"/>
      <c r="H8" s="89"/>
      <c r="I8" s="88"/>
      <c r="J8" s="99">
        <f aca="true" t="shared" si="0" ref="J8:J15">ROUNDUP(($H8*$I8/100),-1)</f>
        <v>0</v>
      </c>
      <c r="K8" s="99"/>
      <c r="L8" s="89">
        <f>IF(F8+J8&lt;=G8,J8,G8-F8)</f>
        <v>0</v>
      </c>
      <c r="M8" s="100">
        <f aca="true" t="shared" si="1" ref="M8:M15">IF(F8+J8&lt;=G8,0,(H8*I8/100)-L8)</f>
        <v>0</v>
      </c>
      <c r="N8" s="101">
        <f aca="true" t="shared" si="2" ref="N8:N15">F8+L8</f>
        <v>0</v>
      </c>
      <c r="O8" s="87"/>
    </row>
    <row r="9" spans="1:15" ht="24">
      <c r="A9" s="88">
        <v>3</v>
      </c>
      <c r="B9" s="87"/>
      <c r="C9" s="87"/>
      <c r="D9" s="87"/>
      <c r="E9" s="87"/>
      <c r="F9" s="89"/>
      <c r="G9" s="89"/>
      <c r="H9" s="89"/>
      <c r="I9" s="88"/>
      <c r="J9" s="99">
        <f t="shared" si="0"/>
        <v>0</v>
      </c>
      <c r="K9" s="99"/>
      <c r="L9" s="89">
        <f aca="true" t="shared" si="3" ref="L9:L15">IF(F9+J9&lt;=G9,J9,G9-F9)</f>
        <v>0</v>
      </c>
      <c r="M9" s="100">
        <f t="shared" si="1"/>
        <v>0</v>
      </c>
      <c r="N9" s="101">
        <f t="shared" si="2"/>
        <v>0</v>
      </c>
      <c r="O9" s="87"/>
    </row>
    <row r="10" spans="1:15" ht="24">
      <c r="A10" s="88">
        <v>4</v>
      </c>
      <c r="B10" s="87"/>
      <c r="C10" s="87"/>
      <c r="D10" s="87"/>
      <c r="E10" s="87"/>
      <c r="F10" s="89"/>
      <c r="G10" s="89"/>
      <c r="H10" s="89"/>
      <c r="I10" s="88"/>
      <c r="J10" s="99">
        <f t="shared" si="0"/>
        <v>0</v>
      </c>
      <c r="K10" s="99"/>
      <c r="L10" s="89">
        <f t="shared" si="3"/>
        <v>0</v>
      </c>
      <c r="M10" s="100">
        <f t="shared" si="1"/>
        <v>0</v>
      </c>
      <c r="N10" s="101">
        <f t="shared" si="2"/>
        <v>0</v>
      </c>
      <c r="O10" s="87"/>
    </row>
    <row r="11" spans="1:15" ht="24">
      <c r="A11" s="88">
        <v>5</v>
      </c>
      <c r="B11" s="87"/>
      <c r="C11" s="87"/>
      <c r="D11" s="87"/>
      <c r="E11" s="87"/>
      <c r="F11" s="89"/>
      <c r="G11" s="89"/>
      <c r="H11" s="89"/>
      <c r="I11" s="88"/>
      <c r="J11" s="99">
        <f t="shared" si="0"/>
        <v>0</v>
      </c>
      <c r="K11" s="99"/>
      <c r="L11" s="89">
        <f t="shared" si="3"/>
        <v>0</v>
      </c>
      <c r="M11" s="100">
        <f t="shared" si="1"/>
        <v>0</v>
      </c>
      <c r="N11" s="101">
        <f t="shared" si="2"/>
        <v>0</v>
      </c>
      <c r="O11" s="87"/>
    </row>
    <row r="12" spans="1:15" ht="24">
      <c r="A12" s="88">
        <v>6</v>
      </c>
      <c r="B12" s="87"/>
      <c r="C12" s="87"/>
      <c r="D12" s="87"/>
      <c r="E12" s="87"/>
      <c r="F12" s="89"/>
      <c r="G12" s="89"/>
      <c r="H12" s="89"/>
      <c r="I12" s="88"/>
      <c r="J12" s="99">
        <f t="shared" si="0"/>
        <v>0</v>
      </c>
      <c r="K12" s="99"/>
      <c r="L12" s="89">
        <f t="shared" si="3"/>
        <v>0</v>
      </c>
      <c r="M12" s="100">
        <f t="shared" si="1"/>
        <v>0</v>
      </c>
      <c r="N12" s="101">
        <f t="shared" si="2"/>
        <v>0</v>
      </c>
      <c r="O12" s="87"/>
    </row>
    <row r="13" spans="1:15" ht="24">
      <c r="A13" s="88">
        <v>7</v>
      </c>
      <c r="B13" s="87"/>
      <c r="C13" s="87"/>
      <c r="D13" s="87"/>
      <c r="E13" s="87"/>
      <c r="F13" s="89"/>
      <c r="G13" s="89"/>
      <c r="H13" s="89"/>
      <c r="I13" s="88"/>
      <c r="J13" s="99">
        <f t="shared" si="0"/>
        <v>0</v>
      </c>
      <c r="K13" s="99"/>
      <c r="L13" s="89">
        <f t="shared" si="3"/>
        <v>0</v>
      </c>
      <c r="M13" s="100">
        <f t="shared" si="1"/>
        <v>0</v>
      </c>
      <c r="N13" s="101">
        <f t="shared" si="2"/>
        <v>0</v>
      </c>
      <c r="O13" s="87"/>
    </row>
    <row r="14" spans="1:15" ht="24">
      <c r="A14" s="88">
        <v>8</v>
      </c>
      <c r="B14" s="87"/>
      <c r="C14" s="87"/>
      <c r="D14" s="87"/>
      <c r="E14" s="87"/>
      <c r="F14" s="89"/>
      <c r="G14" s="89"/>
      <c r="H14" s="89"/>
      <c r="I14" s="88"/>
      <c r="J14" s="99">
        <f t="shared" si="0"/>
        <v>0</v>
      </c>
      <c r="K14" s="99"/>
      <c r="L14" s="89">
        <f t="shared" si="3"/>
        <v>0</v>
      </c>
      <c r="M14" s="100">
        <f t="shared" si="1"/>
        <v>0</v>
      </c>
      <c r="N14" s="101">
        <f t="shared" si="2"/>
        <v>0</v>
      </c>
      <c r="O14" s="87"/>
    </row>
    <row r="15" spans="1:15" ht="24">
      <c r="A15" s="102">
        <v>9</v>
      </c>
      <c r="B15" s="91"/>
      <c r="C15" s="91"/>
      <c r="D15" s="91"/>
      <c r="E15" s="91"/>
      <c r="F15" s="92"/>
      <c r="G15" s="92"/>
      <c r="H15" s="92"/>
      <c r="I15" s="102"/>
      <c r="J15" s="103">
        <f t="shared" si="0"/>
        <v>0</v>
      </c>
      <c r="K15" s="103"/>
      <c r="L15" s="92">
        <f t="shared" si="3"/>
        <v>0</v>
      </c>
      <c r="M15" s="104">
        <f t="shared" si="1"/>
        <v>0</v>
      </c>
      <c r="N15" s="105">
        <f t="shared" si="2"/>
        <v>0</v>
      </c>
      <c r="O15" s="91"/>
    </row>
    <row r="16" spans="6:14" ht="24">
      <c r="F16" s="13">
        <f>SUM(F7:F15)</f>
        <v>0</v>
      </c>
      <c r="L16" s="11"/>
      <c r="M16" s="10"/>
      <c r="N16" s="11"/>
    </row>
    <row r="17" spans="8:13" ht="24">
      <c r="H17" s="3" t="s">
        <v>20</v>
      </c>
      <c r="L17" s="150">
        <f>SUM(L7:L15)+SUM(M7:M15)</f>
        <v>0</v>
      </c>
      <c r="M17" s="150"/>
    </row>
    <row r="18" spans="8:15" ht="24">
      <c r="H18" s="3"/>
      <c r="I18" s="151" t="s">
        <v>76</v>
      </c>
      <c r="J18" s="151"/>
      <c r="K18" s="151"/>
      <c r="L18" s="151"/>
      <c r="M18" s="151"/>
      <c r="N18" s="151"/>
      <c r="O18" s="151"/>
    </row>
    <row r="19" spans="9:15" ht="24">
      <c r="I19" s="151" t="s">
        <v>47</v>
      </c>
      <c r="J19" s="151"/>
      <c r="K19" s="151"/>
      <c r="L19" s="151"/>
      <c r="M19" s="151"/>
      <c r="N19" s="151"/>
      <c r="O19" s="151"/>
    </row>
    <row r="20" ht="24">
      <c r="A20" s="1" t="s">
        <v>25</v>
      </c>
    </row>
    <row r="21" ht="24">
      <c r="A21" s="1" t="s">
        <v>28</v>
      </c>
    </row>
  </sheetData>
  <sheetProtection/>
  <mergeCells count="13">
    <mergeCell ref="I18:O18"/>
    <mergeCell ref="I19:O19"/>
    <mergeCell ref="B5:B6"/>
    <mergeCell ref="D5:D6"/>
    <mergeCell ref="E5:E6"/>
    <mergeCell ref="H5:H6"/>
    <mergeCell ref="L5:L6"/>
    <mergeCell ref="A1:N1"/>
    <mergeCell ref="A2:N2"/>
    <mergeCell ref="A3:N3"/>
    <mergeCell ref="A4:N4"/>
    <mergeCell ref="L17:M17"/>
    <mergeCell ref="O5:O6"/>
  </mergeCells>
  <printOptions/>
  <pageMargins left="0.2755905511811024" right="0.1968503937007874" top="0.5905511811023623" bottom="0.4724409448818898" header="0.31496062992125984" footer="0.31496062992125984"/>
  <pageSetup fitToHeight="0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BreakPreview" zoomScale="90" zoomScaleSheetLayoutView="90" zoomScalePageLayoutView="0" workbookViewId="0" topLeftCell="A7">
      <selection activeCell="E12" sqref="E12"/>
    </sheetView>
  </sheetViews>
  <sheetFormatPr defaultColWidth="9.140625" defaultRowHeight="15"/>
  <cols>
    <col min="1" max="1" width="4.421875" style="17" customWidth="1"/>
    <col min="2" max="2" width="27.140625" style="17" customWidth="1"/>
    <col min="3" max="3" width="9.421875" style="17" customWidth="1"/>
    <col min="4" max="4" width="19.421875" style="17" customWidth="1"/>
    <col min="5" max="5" width="12.421875" style="17" customWidth="1"/>
    <col min="6" max="6" width="8.8515625" style="17" customWidth="1"/>
    <col min="7" max="7" width="10.421875" style="17" customWidth="1"/>
    <col min="8" max="8" width="9.421875" style="24" hidden="1" customWidth="1"/>
    <col min="9" max="9" width="8.00390625" style="17" customWidth="1"/>
    <col min="10" max="10" width="5.8515625" style="17" customWidth="1"/>
    <col min="11" max="11" width="7.57421875" style="17" hidden="1" customWidth="1"/>
    <col min="12" max="12" width="6.00390625" style="17" customWidth="1"/>
    <col min="13" max="14" width="8.57421875" style="17" customWidth="1"/>
    <col min="15" max="15" width="11.421875" style="17" customWidth="1"/>
    <col min="16" max="16" width="19.421875" style="17" customWidth="1"/>
    <col min="17" max="17" width="9.8515625" style="25" hidden="1" customWidth="1"/>
    <col min="18" max="18" width="9.00390625" style="16" hidden="1" customWidth="1"/>
    <col min="19" max="19" width="13.00390625" style="16" hidden="1" customWidth="1"/>
    <col min="20" max="20" width="9.00390625" style="16" hidden="1" customWidth="1"/>
    <col min="21" max="21" width="8.8515625" style="16" hidden="1" customWidth="1"/>
    <col min="22" max="16384" width="9.00390625" style="17" customWidth="1"/>
  </cols>
  <sheetData>
    <row r="1" spans="1:21" ht="22.5" customHeight="1">
      <c r="A1" s="148" t="s">
        <v>68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Q1" s="30"/>
      <c r="R1" s="31"/>
      <c r="S1" s="31"/>
      <c r="T1" s="31"/>
      <c r="U1" s="31"/>
    </row>
    <row r="2" spans="1:21" ht="22.5" customHeight="1">
      <c r="A2" s="148" t="s">
        <v>78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Q2" s="32"/>
      <c r="R2" s="33"/>
      <c r="S2" s="33"/>
      <c r="T2" s="33"/>
      <c r="U2" s="33"/>
    </row>
    <row r="3" spans="1:21" ht="22.5" customHeight="1">
      <c r="A3" s="148" t="s">
        <v>51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Q3" s="163" t="s">
        <v>61</v>
      </c>
      <c r="R3" s="164"/>
      <c r="S3" s="164"/>
      <c r="T3" s="164"/>
      <c r="U3" s="164"/>
    </row>
    <row r="4" spans="1:15" ht="24">
      <c r="A4" s="149" t="s">
        <v>73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</row>
    <row r="5" spans="1:21" s="3" customFormat="1" ht="24">
      <c r="A5" s="6" t="s">
        <v>13</v>
      </c>
      <c r="B5" s="147" t="s">
        <v>7</v>
      </c>
      <c r="C5" s="6" t="s">
        <v>12</v>
      </c>
      <c r="D5" s="147" t="s">
        <v>8</v>
      </c>
      <c r="E5" s="147" t="s">
        <v>9</v>
      </c>
      <c r="F5" s="6" t="s">
        <v>15</v>
      </c>
      <c r="G5" s="15" t="s">
        <v>69</v>
      </c>
      <c r="H5" s="22" t="s">
        <v>69</v>
      </c>
      <c r="I5" s="152" t="s">
        <v>10</v>
      </c>
      <c r="J5" s="18" t="s">
        <v>17</v>
      </c>
      <c r="K5" s="18" t="s">
        <v>19</v>
      </c>
      <c r="L5" s="18" t="s">
        <v>23</v>
      </c>
      <c r="M5" s="147" t="s">
        <v>11</v>
      </c>
      <c r="N5" s="18" t="s">
        <v>15</v>
      </c>
      <c r="O5" s="6" t="s">
        <v>15</v>
      </c>
      <c r="P5" s="147" t="s">
        <v>26</v>
      </c>
      <c r="Q5" s="157" t="s">
        <v>56</v>
      </c>
      <c r="R5" s="158"/>
      <c r="S5" s="158" t="s">
        <v>57</v>
      </c>
      <c r="T5" s="158"/>
      <c r="U5" s="158"/>
    </row>
    <row r="6" spans="1:21" s="3" customFormat="1" ht="24">
      <c r="A6" s="7" t="s">
        <v>14</v>
      </c>
      <c r="B6" s="147"/>
      <c r="C6" s="7" t="s">
        <v>8</v>
      </c>
      <c r="D6" s="147"/>
      <c r="E6" s="147"/>
      <c r="F6" s="5" t="s">
        <v>46</v>
      </c>
      <c r="G6" s="8" t="s">
        <v>21</v>
      </c>
      <c r="H6" s="23" t="s">
        <v>21</v>
      </c>
      <c r="I6" s="152"/>
      <c r="J6" s="19" t="s">
        <v>18</v>
      </c>
      <c r="K6" s="19"/>
      <c r="L6" s="19" t="s">
        <v>24</v>
      </c>
      <c r="M6" s="147"/>
      <c r="N6" s="19" t="s">
        <v>16</v>
      </c>
      <c r="O6" s="5">
        <v>241701</v>
      </c>
      <c r="P6" s="147"/>
      <c r="Q6" s="26" t="s">
        <v>23</v>
      </c>
      <c r="R6" s="27" t="s">
        <v>17</v>
      </c>
      <c r="S6" s="27" t="s">
        <v>58</v>
      </c>
      <c r="T6" s="27" t="s">
        <v>59</v>
      </c>
      <c r="U6" s="27" t="s">
        <v>60</v>
      </c>
    </row>
    <row r="7" spans="1:21" ht="24">
      <c r="A7" s="93">
        <v>1</v>
      </c>
      <c r="B7" s="106"/>
      <c r="C7" s="106"/>
      <c r="D7" s="106"/>
      <c r="E7" s="106"/>
      <c r="F7" s="94"/>
      <c r="G7" s="94"/>
      <c r="H7" s="107">
        <f>G7</f>
        <v>0</v>
      </c>
      <c r="I7" s="95"/>
      <c r="J7" s="93"/>
      <c r="K7" s="96">
        <f aca="true" t="shared" si="0" ref="K7:K20">ROUNDUP(($I7*$J7/100),-1)</f>
        <v>0</v>
      </c>
      <c r="L7" s="96"/>
      <c r="M7" s="94">
        <f>IF(F7+K7&lt;=H7,K7,H7-F7)</f>
        <v>0</v>
      </c>
      <c r="N7" s="97">
        <f>IF(F7+K7&lt;=H7,0,(I7*J7/100)-M7)</f>
        <v>0</v>
      </c>
      <c r="O7" s="94">
        <f>F7+M7</f>
        <v>0</v>
      </c>
      <c r="P7" s="106"/>
      <c r="Q7" s="28">
        <f>L8-L7</f>
        <v>0</v>
      </c>
      <c r="R7" s="29">
        <f>J8-J7</f>
        <v>0</v>
      </c>
      <c r="S7" s="16" t="e">
        <f>VLOOKUP(L7,#REF!,2)</f>
        <v>#REF!</v>
      </c>
      <c r="T7" s="16" t="e">
        <f>S7-J7</f>
        <v>#REF!</v>
      </c>
      <c r="U7" s="16" t="e">
        <f>IF(T7=0,"เต็ม",IF(T7&gt;0,"ไม่เต็ม",IF(T7&lt;0,"ผิด","error")))</f>
        <v>#REF!</v>
      </c>
    </row>
    <row r="8" spans="1:21" ht="24">
      <c r="A8" s="88">
        <v>2</v>
      </c>
      <c r="B8" s="87"/>
      <c r="C8" s="87"/>
      <c r="D8" s="87"/>
      <c r="E8" s="87"/>
      <c r="F8" s="89"/>
      <c r="G8" s="89"/>
      <c r="H8" s="108">
        <f aca="true" t="shared" si="1" ref="H8:H20">G8</f>
        <v>0</v>
      </c>
      <c r="I8" s="109"/>
      <c r="J8" s="88"/>
      <c r="K8" s="99">
        <f t="shared" si="0"/>
        <v>0</v>
      </c>
      <c r="L8" s="99"/>
      <c r="M8" s="89">
        <f>IF(F8+K8&lt;=H8,K8,H8-F8)</f>
        <v>0</v>
      </c>
      <c r="N8" s="100">
        <f>IF(F8+K8&lt;=H8,0,(I8*J8/100)-M8)</f>
        <v>0</v>
      </c>
      <c r="O8" s="89">
        <f>F8+M8</f>
        <v>0</v>
      </c>
      <c r="P8" s="87"/>
      <c r="Q8" s="28">
        <f>L9-L8</f>
        <v>0</v>
      </c>
      <c r="R8" s="29">
        <f>J9-J8</f>
        <v>0</v>
      </c>
      <c r="S8" s="16" t="e">
        <f>VLOOKUP(L8,#REF!,2)</f>
        <v>#REF!</v>
      </c>
      <c r="T8" s="16" t="e">
        <f aca="true" t="shared" si="2" ref="T8:T18">S8-J8</f>
        <v>#REF!</v>
      </c>
      <c r="U8" s="16" t="e">
        <f>IF(T8=0,"เต็ม",IF(T8&gt;0,"ไม่เต็ม",IF(T8&lt;0,"ผิด","error")))</f>
        <v>#REF!</v>
      </c>
    </row>
    <row r="9" spans="1:21" ht="24">
      <c r="A9" s="88">
        <v>3</v>
      </c>
      <c r="B9" s="87"/>
      <c r="C9" s="87"/>
      <c r="D9" s="87"/>
      <c r="E9" s="87"/>
      <c r="F9" s="89"/>
      <c r="G9" s="89"/>
      <c r="H9" s="108">
        <f t="shared" si="1"/>
        <v>0</v>
      </c>
      <c r="I9" s="109"/>
      <c r="J9" s="88"/>
      <c r="K9" s="99">
        <f t="shared" si="0"/>
        <v>0</v>
      </c>
      <c r="L9" s="99"/>
      <c r="M9" s="89">
        <f aca="true" t="shared" si="3" ref="M9:M19">IF(F9+K9&lt;=H9,K9,H9-F9)</f>
        <v>0</v>
      </c>
      <c r="N9" s="100">
        <f aca="true" t="shared" si="4" ref="N9:N19">IF(F9+K9&lt;=H9,0,(I9*J9/100)-M9)</f>
        <v>0</v>
      </c>
      <c r="O9" s="89">
        <f aca="true" t="shared" si="5" ref="O9:O19">F9+M9</f>
        <v>0</v>
      </c>
      <c r="P9" s="87"/>
      <c r="Q9" s="28">
        <f>L10-L9</f>
        <v>0</v>
      </c>
      <c r="R9" s="29">
        <f>J10-J9</f>
        <v>0</v>
      </c>
      <c r="S9" s="16" t="e">
        <f>VLOOKUP(L9,#REF!,2)</f>
        <v>#REF!</v>
      </c>
      <c r="T9" s="16" t="e">
        <f t="shared" si="2"/>
        <v>#REF!</v>
      </c>
      <c r="U9" s="16" t="e">
        <f aca="true" t="shared" si="6" ref="U9:U19">IF(T9=0,"เต็ม",IF(T9&gt;0,"ไม่เต็ม",IF(T9&lt;0,"ผิด","error")))</f>
        <v>#REF!</v>
      </c>
    </row>
    <row r="10" spans="1:21" ht="24">
      <c r="A10" s="88">
        <v>4</v>
      </c>
      <c r="B10" s="87"/>
      <c r="C10" s="87"/>
      <c r="D10" s="87"/>
      <c r="E10" s="87"/>
      <c r="F10" s="89"/>
      <c r="G10" s="89"/>
      <c r="H10" s="108">
        <f t="shared" si="1"/>
        <v>0</v>
      </c>
      <c r="I10" s="109"/>
      <c r="J10" s="88"/>
      <c r="K10" s="99">
        <f t="shared" si="0"/>
        <v>0</v>
      </c>
      <c r="L10" s="99"/>
      <c r="M10" s="89">
        <f t="shared" si="3"/>
        <v>0</v>
      </c>
      <c r="N10" s="100">
        <f t="shared" si="4"/>
        <v>0</v>
      </c>
      <c r="O10" s="89">
        <f t="shared" si="5"/>
        <v>0</v>
      </c>
      <c r="P10" s="87"/>
      <c r="Q10" s="28">
        <f>L11-L10</f>
        <v>0</v>
      </c>
      <c r="R10" s="29">
        <f>J11-J10</f>
        <v>0</v>
      </c>
      <c r="S10" s="16" t="e">
        <f>VLOOKUP(L10,#REF!,2)</f>
        <v>#REF!</v>
      </c>
      <c r="T10" s="16" t="e">
        <f t="shared" si="2"/>
        <v>#REF!</v>
      </c>
      <c r="U10" s="16" t="e">
        <f t="shared" si="6"/>
        <v>#REF!</v>
      </c>
    </row>
    <row r="11" spans="1:21" ht="24">
      <c r="A11" s="88">
        <v>5</v>
      </c>
      <c r="B11" s="87"/>
      <c r="C11" s="87"/>
      <c r="D11" s="87"/>
      <c r="E11" s="87"/>
      <c r="F11" s="89"/>
      <c r="G11" s="89"/>
      <c r="H11" s="108">
        <f t="shared" si="1"/>
        <v>0</v>
      </c>
      <c r="I11" s="109"/>
      <c r="J11" s="88"/>
      <c r="K11" s="99">
        <f t="shared" si="0"/>
        <v>0</v>
      </c>
      <c r="L11" s="99"/>
      <c r="M11" s="89">
        <f t="shared" si="3"/>
        <v>0</v>
      </c>
      <c r="N11" s="100">
        <f t="shared" si="4"/>
        <v>0</v>
      </c>
      <c r="O11" s="89">
        <f t="shared" si="5"/>
        <v>0</v>
      </c>
      <c r="P11" s="87"/>
      <c r="Q11" s="28">
        <f>L16-L11</f>
        <v>0</v>
      </c>
      <c r="R11" s="29">
        <f>J16-J11</f>
        <v>0</v>
      </c>
      <c r="S11" s="16" t="e">
        <f>VLOOKUP(L11,#REF!,2)</f>
        <v>#REF!</v>
      </c>
      <c r="T11" s="16" t="e">
        <f t="shared" si="2"/>
        <v>#REF!</v>
      </c>
      <c r="U11" s="16" t="e">
        <f t="shared" si="6"/>
        <v>#REF!</v>
      </c>
    </row>
    <row r="12" spans="1:21" ht="24">
      <c r="A12" s="88">
        <v>6</v>
      </c>
      <c r="B12" s="87"/>
      <c r="C12" s="87"/>
      <c r="D12" s="87"/>
      <c r="E12" s="87"/>
      <c r="F12" s="89"/>
      <c r="G12" s="89"/>
      <c r="H12" s="108">
        <f>G12</f>
        <v>0</v>
      </c>
      <c r="I12" s="109"/>
      <c r="J12" s="88"/>
      <c r="K12" s="99">
        <f t="shared" si="0"/>
        <v>0</v>
      </c>
      <c r="L12" s="99"/>
      <c r="M12" s="89">
        <f>IF(F12+K12&lt;=H12,K12,H12-F12)</f>
        <v>0</v>
      </c>
      <c r="N12" s="100">
        <f>IF(F12+K12&lt;=H12,0,(I12*J12/100)-M12)</f>
        <v>0</v>
      </c>
      <c r="O12" s="89">
        <f>F12+M12</f>
        <v>0</v>
      </c>
      <c r="P12" s="87"/>
      <c r="Q12" s="28">
        <f aca="true" t="shared" si="7" ref="Q12:Q19">L13-L12</f>
        <v>0</v>
      </c>
      <c r="R12" s="29">
        <f aca="true" t="shared" si="8" ref="R12:R19">J13-J12</f>
        <v>0</v>
      </c>
      <c r="S12" s="16" t="e">
        <f>VLOOKUP(L12,#REF!,2)</f>
        <v>#REF!</v>
      </c>
      <c r="T12" s="16" t="e">
        <f>S12-J12</f>
        <v>#REF!</v>
      </c>
      <c r="U12" s="16" t="e">
        <f>IF(T12=0,"เต็ม",IF(T12&gt;0,"ไม่เต็ม",IF(T12&lt;0,"ผิด","error")))</f>
        <v>#REF!</v>
      </c>
    </row>
    <row r="13" spans="1:21" ht="24">
      <c r="A13" s="88">
        <v>7</v>
      </c>
      <c r="B13" s="87"/>
      <c r="C13" s="87"/>
      <c r="D13" s="87"/>
      <c r="E13" s="87"/>
      <c r="F13" s="89"/>
      <c r="G13" s="89"/>
      <c r="H13" s="108">
        <f>G13</f>
        <v>0</v>
      </c>
      <c r="I13" s="89"/>
      <c r="J13" s="88"/>
      <c r="K13" s="99">
        <f t="shared" si="0"/>
        <v>0</v>
      </c>
      <c r="L13" s="99"/>
      <c r="M13" s="89">
        <f>IF(F13+K13&lt;=H13,K13,H13-F13)</f>
        <v>0</v>
      </c>
      <c r="N13" s="100">
        <f>IF(F13+K13&lt;=H13,0,(I13*J13/100)-M13)</f>
        <v>0</v>
      </c>
      <c r="O13" s="89">
        <f>F13+M13</f>
        <v>0</v>
      </c>
      <c r="P13" s="87"/>
      <c r="Q13" s="28">
        <f t="shared" si="7"/>
        <v>0</v>
      </c>
      <c r="R13" s="29">
        <f t="shared" si="8"/>
        <v>0</v>
      </c>
      <c r="S13" s="16" t="e">
        <f>VLOOKUP(L13,#REF!,2)</f>
        <v>#REF!</v>
      </c>
      <c r="T13" s="16" t="e">
        <f>S13-J13</f>
        <v>#REF!</v>
      </c>
      <c r="U13" s="16" t="e">
        <f>IF(T13=0,"เต็ม",IF(T13&gt;0,"ไม่เต็ม",IF(T13&lt;0,"ผิด","error")))</f>
        <v>#REF!</v>
      </c>
    </row>
    <row r="14" spans="1:21" ht="24">
      <c r="A14" s="88">
        <v>8</v>
      </c>
      <c r="B14" s="87"/>
      <c r="C14" s="87"/>
      <c r="D14" s="87"/>
      <c r="E14" s="87"/>
      <c r="F14" s="89"/>
      <c r="G14" s="89"/>
      <c r="H14" s="108">
        <f>G14</f>
        <v>0</v>
      </c>
      <c r="I14" s="89"/>
      <c r="J14" s="88"/>
      <c r="K14" s="99">
        <f t="shared" si="0"/>
        <v>0</v>
      </c>
      <c r="L14" s="99"/>
      <c r="M14" s="89">
        <f>IF(F14+K14&lt;=H14,K14,H14-F14)</f>
        <v>0</v>
      </c>
      <c r="N14" s="100">
        <f>IF(F14+K14&lt;=H14,0,(I14*J14/100)-M14)</f>
        <v>0</v>
      </c>
      <c r="O14" s="89">
        <f>F14+M14</f>
        <v>0</v>
      </c>
      <c r="P14" s="87"/>
      <c r="Q14" s="28">
        <f t="shared" si="7"/>
        <v>0</v>
      </c>
      <c r="R14" s="29">
        <f t="shared" si="8"/>
        <v>0</v>
      </c>
      <c r="S14" s="16" t="e">
        <f>VLOOKUP(L14,#REF!,2)</f>
        <v>#REF!</v>
      </c>
      <c r="T14" s="16" t="e">
        <f>S14-J14</f>
        <v>#REF!</v>
      </c>
      <c r="U14" s="16" t="e">
        <f>IF(T14=0,"เต็ม",IF(T14&gt;0,"ไม่เต็ม",IF(T14&lt;0,"ผิด","error")))</f>
        <v>#REF!</v>
      </c>
    </row>
    <row r="15" spans="1:21" ht="24">
      <c r="A15" s="88">
        <v>9</v>
      </c>
      <c r="B15" s="87"/>
      <c r="C15" s="87"/>
      <c r="D15" s="87"/>
      <c r="E15" s="87"/>
      <c r="F15" s="89"/>
      <c r="G15" s="89"/>
      <c r="H15" s="108">
        <f>G15</f>
        <v>0</v>
      </c>
      <c r="I15" s="89"/>
      <c r="J15" s="88"/>
      <c r="K15" s="99">
        <f t="shared" si="0"/>
        <v>0</v>
      </c>
      <c r="L15" s="99"/>
      <c r="M15" s="89">
        <f>IF(F15+K15&lt;=H15,K15,H15-F15)</f>
        <v>0</v>
      </c>
      <c r="N15" s="100">
        <f>IF(F15+K15&lt;=H15,0,(I15*J15/100)-M15)</f>
        <v>0</v>
      </c>
      <c r="O15" s="89">
        <f>F15+M15</f>
        <v>0</v>
      </c>
      <c r="P15" s="87"/>
      <c r="Q15" s="28">
        <f t="shared" si="7"/>
        <v>0</v>
      </c>
      <c r="R15" s="29">
        <f t="shared" si="8"/>
        <v>0</v>
      </c>
      <c r="S15" s="16" t="e">
        <f>VLOOKUP(L15,#REF!,2)</f>
        <v>#REF!</v>
      </c>
      <c r="T15" s="16" t="e">
        <f>S15-J15</f>
        <v>#REF!</v>
      </c>
      <c r="U15" s="16" t="e">
        <f>IF(T15=0,"เต็ม",IF(T15&gt;0,"ไม่เต็ม",IF(T15&lt;0,"ผิด","error")))</f>
        <v>#REF!</v>
      </c>
    </row>
    <row r="16" spans="1:21" ht="24">
      <c r="A16" s="88">
        <v>10</v>
      </c>
      <c r="B16" s="87"/>
      <c r="C16" s="87"/>
      <c r="D16" s="87"/>
      <c r="E16" s="87"/>
      <c r="F16" s="89"/>
      <c r="G16" s="89"/>
      <c r="H16" s="108">
        <f t="shared" si="1"/>
        <v>0</v>
      </c>
      <c r="I16" s="109"/>
      <c r="J16" s="88"/>
      <c r="K16" s="99">
        <f t="shared" si="0"/>
        <v>0</v>
      </c>
      <c r="L16" s="99"/>
      <c r="M16" s="89">
        <f t="shared" si="3"/>
        <v>0</v>
      </c>
      <c r="N16" s="100">
        <f t="shared" si="4"/>
        <v>0</v>
      </c>
      <c r="O16" s="89">
        <f t="shared" si="5"/>
        <v>0</v>
      </c>
      <c r="P16" s="87"/>
      <c r="Q16" s="28">
        <f t="shared" si="7"/>
        <v>0</v>
      </c>
      <c r="R16" s="29">
        <f t="shared" si="8"/>
        <v>0</v>
      </c>
      <c r="S16" s="16" t="e">
        <f>VLOOKUP(L16,#REF!,2)</f>
        <v>#REF!</v>
      </c>
      <c r="T16" s="16" t="e">
        <f t="shared" si="2"/>
        <v>#REF!</v>
      </c>
      <c r="U16" s="16" t="e">
        <f t="shared" si="6"/>
        <v>#REF!</v>
      </c>
    </row>
    <row r="17" spans="1:21" ht="24">
      <c r="A17" s="88">
        <v>11</v>
      </c>
      <c r="B17" s="87"/>
      <c r="C17" s="87"/>
      <c r="D17" s="87"/>
      <c r="E17" s="87"/>
      <c r="F17" s="89"/>
      <c r="G17" s="89"/>
      <c r="H17" s="108">
        <f t="shared" si="1"/>
        <v>0</v>
      </c>
      <c r="I17" s="89"/>
      <c r="J17" s="88"/>
      <c r="K17" s="99">
        <f t="shared" si="0"/>
        <v>0</v>
      </c>
      <c r="L17" s="99"/>
      <c r="M17" s="89">
        <f t="shared" si="3"/>
        <v>0</v>
      </c>
      <c r="N17" s="100">
        <f t="shared" si="4"/>
        <v>0</v>
      </c>
      <c r="O17" s="89">
        <f t="shared" si="5"/>
        <v>0</v>
      </c>
      <c r="P17" s="87"/>
      <c r="Q17" s="28">
        <f t="shared" si="7"/>
        <v>0</v>
      </c>
      <c r="R17" s="29">
        <f t="shared" si="8"/>
        <v>0</v>
      </c>
      <c r="S17" s="16" t="e">
        <f>VLOOKUP(L17,#REF!,2)</f>
        <v>#REF!</v>
      </c>
      <c r="T17" s="16" t="e">
        <f t="shared" si="2"/>
        <v>#REF!</v>
      </c>
      <c r="U17" s="16" t="e">
        <f t="shared" si="6"/>
        <v>#REF!</v>
      </c>
    </row>
    <row r="18" spans="1:21" ht="24">
      <c r="A18" s="88">
        <v>12</v>
      </c>
      <c r="B18" s="87"/>
      <c r="C18" s="87"/>
      <c r="D18" s="87"/>
      <c r="E18" s="87"/>
      <c r="F18" s="89"/>
      <c r="G18" s="89"/>
      <c r="H18" s="108">
        <f t="shared" si="1"/>
        <v>0</v>
      </c>
      <c r="I18" s="89"/>
      <c r="J18" s="88"/>
      <c r="K18" s="99">
        <f t="shared" si="0"/>
        <v>0</v>
      </c>
      <c r="L18" s="99"/>
      <c r="M18" s="89">
        <f t="shared" si="3"/>
        <v>0</v>
      </c>
      <c r="N18" s="100">
        <f t="shared" si="4"/>
        <v>0</v>
      </c>
      <c r="O18" s="89">
        <f t="shared" si="5"/>
        <v>0</v>
      </c>
      <c r="P18" s="87"/>
      <c r="Q18" s="28">
        <f t="shared" si="7"/>
        <v>0</v>
      </c>
      <c r="R18" s="29">
        <f t="shared" si="8"/>
        <v>0</v>
      </c>
      <c r="S18" s="16" t="e">
        <f>VLOOKUP(L18,#REF!,2)</f>
        <v>#REF!</v>
      </c>
      <c r="T18" s="16" t="e">
        <f t="shared" si="2"/>
        <v>#REF!</v>
      </c>
      <c r="U18" s="16" t="e">
        <f t="shared" si="6"/>
        <v>#REF!</v>
      </c>
    </row>
    <row r="19" spans="1:21" ht="24">
      <c r="A19" s="88">
        <v>13</v>
      </c>
      <c r="B19" s="87"/>
      <c r="C19" s="87"/>
      <c r="D19" s="87"/>
      <c r="E19" s="87"/>
      <c r="F19" s="89"/>
      <c r="G19" s="89"/>
      <c r="H19" s="108">
        <f t="shared" si="1"/>
        <v>0</v>
      </c>
      <c r="I19" s="89"/>
      <c r="J19" s="88"/>
      <c r="K19" s="99">
        <f t="shared" si="0"/>
        <v>0</v>
      </c>
      <c r="L19" s="99"/>
      <c r="M19" s="89">
        <f t="shared" si="3"/>
        <v>0</v>
      </c>
      <c r="N19" s="100">
        <f t="shared" si="4"/>
        <v>0</v>
      </c>
      <c r="O19" s="89">
        <f t="shared" si="5"/>
        <v>0</v>
      </c>
      <c r="P19" s="87"/>
      <c r="Q19" s="28">
        <f t="shared" si="7"/>
        <v>0</v>
      </c>
      <c r="R19" s="29">
        <f t="shared" si="8"/>
        <v>0</v>
      </c>
      <c r="S19" s="16" t="e">
        <f>VLOOKUP(L19,#REF!,2)</f>
        <v>#REF!</v>
      </c>
      <c r="T19" s="16" t="e">
        <f>S19-J19</f>
        <v>#REF!</v>
      </c>
      <c r="U19" s="16" t="e">
        <f t="shared" si="6"/>
        <v>#REF!</v>
      </c>
    </row>
    <row r="20" spans="1:17" ht="24.75" thickBot="1">
      <c r="A20" s="140" t="s">
        <v>77</v>
      </c>
      <c r="B20" s="141"/>
      <c r="C20" s="141"/>
      <c r="D20" s="141"/>
      <c r="E20" s="141"/>
      <c r="F20" s="110"/>
      <c r="G20" s="110"/>
      <c r="H20" s="110">
        <f t="shared" si="1"/>
        <v>0</v>
      </c>
      <c r="I20" s="110"/>
      <c r="J20" s="140"/>
      <c r="K20" s="142">
        <f t="shared" si="0"/>
        <v>0</v>
      </c>
      <c r="L20" s="142"/>
      <c r="M20" s="110">
        <f>IF(F20+K20&lt;=H20,K20,H20-F20)</f>
        <v>0</v>
      </c>
      <c r="N20" s="143">
        <f>IF(F20+K20&lt;=H20,0,(I20*J20/100)-M20)</f>
        <v>0</v>
      </c>
      <c r="O20" s="110">
        <f>F20+M20</f>
        <v>0</v>
      </c>
      <c r="P20" s="141"/>
      <c r="Q20" s="28"/>
    </row>
    <row r="21" spans="6:19" ht="24">
      <c r="F21" s="13">
        <f>SUM(F7:F20)</f>
        <v>0</v>
      </c>
      <c r="I21" s="3"/>
      <c r="J21" s="158" t="s">
        <v>53</v>
      </c>
      <c r="K21" s="158"/>
      <c r="L21" s="158"/>
      <c r="M21" s="159">
        <f>SUM(M7:N20)</f>
        <v>0</v>
      </c>
      <c r="N21" s="159"/>
      <c r="O21" s="11"/>
      <c r="Q21" s="160" t="s">
        <v>63</v>
      </c>
      <c r="R21" s="161"/>
      <c r="S21" s="162"/>
    </row>
    <row r="22" spans="17:19" ht="24.75" thickBot="1">
      <c r="Q22" s="153" t="s">
        <v>62</v>
      </c>
      <c r="R22" s="154"/>
      <c r="S22" s="155"/>
    </row>
    <row r="23" ht="24">
      <c r="A23" s="17" t="s">
        <v>25</v>
      </c>
    </row>
    <row r="24" spans="1:16" ht="24">
      <c r="A24" s="17" t="s">
        <v>75</v>
      </c>
      <c r="J24" s="151" t="s">
        <v>22</v>
      </c>
      <c r="K24" s="151"/>
      <c r="L24" s="151"/>
      <c r="M24" s="151"/>
      <c r="N24" s="151"/>
      <c r="O24" s="151"/>
      <c r="P24" s="156"/>
    </row>
    <row r="25" spans="2:16" ht="24">
      <c r="B25" s="17" t="s">
        <v>54</v>
      </c>
      <c r="J25" s="151" t="s">
        <v>8</v>
      </c>
      <c r="K25" s="151"/>
      <c r="L25" s="151"/>
      <c r="M25" s="151"/>
      <c r="N25" s="151"/>
      <c r="O25" s="151"/>
      <c r="P25" s="156"/>
    </row>
  </sheetData>
  <sheetProtection/>
  <mergeCells count="19">
    <mergeCell ref="J25:P25"/>
    <mergeCell ref="A1:O1"/>
    <mergeCell ref="A2:O2"/>
    <mergeCell ref="A3:O3"/>
    <mergeCell ref="Q3:U3"/>
    <mergeCell ref="A4:O4"/>
    <mergeCell ref="B5:B6"/>
    <mergeCell ref="D5:D6"/>
    <mergeCell ref="E5:E6"/>
    <mergeCell ref="I5:I6"/>
    <mergeCell ref="Q22:S22"/>
    <mergeCell ref="P5:P6"/>
    <mergeCell ref="J24:P24"/>
    <mergeCell ref="M5:M6"/>
    <mergeCell ref="Q5:R5"/>
    <mergeCell ref="S5:U5"/>
    <mergeCell ref="J21:L21"/>
    <mergeCell ref="M21:N21"/>
    <mergeCell ref="Q21:S21"/>
  </mergeCells>
  <conditionalFormatting sqref="Q7:Q11 R8:R11 Q16:R19">
    <cfRule type="cellIs" priority="7" dxfId="1" operator="greaterThan" stopIfTrue="1">
      <formula>0.00001</formula>
    </cfRule>
    <cfRule type="cellIs" priority="8" dxfId="0" operator="lessThan" stopIfTrue="1">
      <formula>0.000001</formula>
    </cfRule>
  </conditionalFormatting>
  <conditionalFormatting sqref="R7">
    <cfRule type="cellIs" priority="5" dxfId="1" operator="greaterThan" stopIfTrue="1">
      <formula>0.00001</formula>
    </cfRule>
    <cfRule type="cellIs" priority="6" dxfId="0" operator="lessThan" stopIfTrue="1">
      <formula>0.000001</formula>
    </cfRule>
  </conditionalFormatting>
  <conditionalFormatting sqref="Q12:R15">
    <cfRule type="cellIs" priority="1" dxfId="1" operator="greaterThan" stopIfTrue="1">
      <formula>0.00001</formula>
    </cfRule>
    <cfRule type="cellIs" priority="2" dxfId="0" operator="lessThan" stopIfTrue="1">
      <formula>0.000001</formula>
    </cfRule>
  </conditionalFormatting>
  <printOptions/>
  <pageMargins left="0.2755905511811024" right="0.1968503937007874" top="0.47" bottom="0.32" header="0.31496062992125984" footer="0.2362204724409449"/>
  <pageSetup fitToHeight="0" fitToWidth="1" horizontalDpi="600" verticalDpi="600" orientation="landscape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0"/>
  <sheetViews>
    <sheetView view="pageBreakPreview" zoomScale="90" zoomScaleSheetLayoutView="90" zoomScalePageLayoutView="0" workbookViewId="0" topLeftCell="A1">
      <selection activeCell="G12" sqref="G12"/>
    </sheetView>
  </sheetViews>
  <sheetFormatPr defaultColWidth="9.140625" defaultRowHeight="15"/>
  <cols>
    <col min="1" max="1" width="4.421875" style="1" customWidth="1"/>
    <col min="2" max="2" width="27.140625" style="1" customWidth="1"/>
    <col min="3" max="3" width="11.28125" style="1" customWidth="1"/>
    <col min="4" max="4" width="19.421875" style="1" customWidth="1"/>
    <col min="5" max="5" width="12.421875" style="1" customWidth="1"/>
    <col min="6" max="6" width="11.00390625" style="1" customWidth="1"/>
    <col min="7" max="7" width="10.7109375" style="17" customWidth="1"/>
    <col min="8" max="8" width="9.421875" style="24" hidden="1" customWidth="1"/>
    <col min="9" max="9" width="8.00390625" style="1" customWidth="1"/>
    <col min="10" max="10" width="5.8515625" style="1" customWidth="1"/>
    <col min="11" max="11" width="7.57421875" style="1" hidden="1" customWidth="1"/>
    <col min="12" max="12" width="6.00390625" style="1" customWidth="1"/>
    <col min="13" max="13" width="8.57421875" style="1" customWidth="1"/>
    <col min="14" max="14" width="9.421875" style="1" customWidth="1"/>
    <col min="15" max="15" width="13.140625" style="1" customWidth="1"/>
    <col min="16" max="16" width="12.28125" style="17" customWidth="1"/>
    <col min="17" max="17" width="9.8515625" style="25" hidden="1" customWidth="1"/>
    <col min="18" max="18" width="0" style="16" hidden="1" customWidth="1"/>
    <col min="19" max="19" width="13.00390625" style="16" hidden="1" customWidth="1"/>
    <col min="20" max="20" width="0" style="16" hidden="1" customWidth="1"/>
    <col min="21" max="21" width="8.8515625" style="16" hidden="1" customWidth="1"/>
    <col min="22" max="22" width="7.421875" style="16" hidden="1" customWidth="1"/>
    <col min="23" max="24" width="12.421875" style="21" hidden="1" customWidth="1"/>
    <col min="25" max="25" width="0.2890625" style="1" hidden="1" customWidth="1"/>
    <col min="26" max="26" width="4.140625" style="1" customWidth="1"/>
    <col min="27" max="16384" width="9.00390625" style="1" customWidth="1"/>
  </cols>
  <sheetData>
    <row r="1" spans="1:24" s="17" customFormat="1" ht="22.5" customHeight="1">
      <c r="A1" s="148" t="s">
        <v>68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65"/>
      <c r="Q1" s="30"/>
      <c r="R1" s="31"/>
      <c r="S1" s="31"/>
      <c r="T1" s="31"/>
      <c r="U1" s="31"/>
      <c r="V1" s="31"/>
      <c r="W1" s="21"/>
      <c r="X1" s="21"/>
    </row>
    <row r="2" spans="1:24" s="17" customFormat="1" ht="22.5" customHeight="1">
      <c r="A2" s="148" t="s">
        <v>78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65"/>
      <c r="Q2" s="32"/>
      <c r="R2" s="33"/>
      <c r="S2" s="33"/>
      <c r="T2" s="33"/>
      <c r="U2" s="33"/>
      <c r="V2" s="33"/>
      <c r="W2" s="21"/>
      <c r="X2" s="21"/>
    </row>
    <row r="3" spans="1:24" s="17" customFormat="1" ht="22.5" customHeight="1">
      <c r="A3" s="148" t="s">
        <v>51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65"/>
      <c r="Q3" s="163" t="s">
        <v>61</v>
      </c>
      <c r="R3" s="164"/>
      <c r="S3" s="164"/>
      <c r="T3" s="164"/>
      <c r="U3" s="164"/>
      <c r="V3" s="164"/>
      <c r="W3" s="21"/>
      <c r="X3" s="21"/>
    </row>
    <row r="4" spans="1:16" ht="24">
      <c r="A4" s="166" t="s">
        <v>74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7"/>
    </row>
    <row r="5" spans="1:24" s="3" customFormat="1" ht="24">
      <c r="A5" s="6" t="s">
        <v>13</v>
      </c>
      <c r="B5" s="147" t="s">
        <v>7</v>
      </c>
      <c r="C5" s="6" t="s">
        <v>12</v>
      </c>
      <c r="D5" s="147" t="s">
        <v>8</v>
      </c>
      <c r="E5" s="147" t="s">
        <v>9</v>
      </c>
      <c r="F5" s="6" t="s">
        <v>15</v>
      </c>
      <c r="G5" s="15" t="s">
        <v>69</v>
      </c>
      <c r="H5" s="22" t="s">
        <v>69</v>
      </c>
      <c r="I5" s="152" t="s">
        <v>10</v>
      </c>
      <c r="J5" s="9" t="s">
        <v>17</v>
      </c>
      <c r="K5" s="9" t="s">
        <v>19</v>
      </c>
      <c r="L5" s="9" t="s">
        <v>23</v>
      </c>
      <c r="M5" s="147" t="s">
        <v>11</v>
      </c>
      <c r="N5" s="18" t="s">
        <v>15</v>
      </c>
      <c r="O5" s="6" t="s">
        <v>15</v>
      </c>
      <c r="P5" s="147" t="s">
        <v>26</v>
      </c>
      <c r="Q5" s="157" t="s">
        <v>56</v>
      </c>
      <c r="R5" s="158"/>
      <c r="S5" s="158" t="s">
        <v>57</v>
      </c>
      <c r="T5" s="158"/>
      <c r="U5" s="158"/>
      <c r="V5" s="158"/>
      <c r="W5" s="20"/>
      <c r="X5" s="20"/>
    </row>
    <row r="6" spans="1:24" s="3" customFormat="1" ht="24">
      <c r="A6" s="7" t="s">
        <v>14</v>
      </c>
      <c r="B6" s="147"/>
      <c r="C6" s="7" t="s">
        <v>8</v>
      </c>
      <c r="D6" s="147"/>
      <c r="E6" s="147"/>
      <c r="F6" s="5" t="s">
        <v>46</v>
      </c>
      <c r="G6" s="8" t="s">
        <v>21</v>
      </c>
      <c r="H6" s="23" t="s">
        <v>21</v>
      </c>
      <c r="I6" s="152"/>
      <c r="J6" s="4" t="s">
        <v>18</v>
      </c>
      <c r="K6" s="4"/>
      <c r="L6" s="4" t="s">
        <v>24</v>
      </c>
      <c r="M6" s="147"/>
      <c r="N6" s="19" t="s">
        <v>16</v>
      </c>
      <c r="O6" s="5">
        <v>241701</v>
      </c>
      <c r="P6" s="147"/>
      <c r="Q6" s="26" t="s">
        <v>23</v>
      </c>
      <c r="R6" s="27" t="s">
        <v>17</v>
      </c>
      <c r="S6" s="27" t="s">
        <v>58</v>
      </c>
      <c r="T6" s="27" t="s">
        <v>59</v>
      </c>
      <c r="U6" s="27" t="s">
        <v>60</v>
      </c>
      <c r="V6" s="27"/>
      <c r="W6" s="20"/>
      <c r="X6" s="20"/>
    </row>
    <row r="7" spans="1:22" ht="24">
      <c r="A7" s="93">
        <v>1</v>
      </c>
      <c r="B7" s="106"/>
      <c r="C7" s="106"/>
      <c r="D7" s="106"/>
      <c r="E7" s="106"/>
      <c r="F7" s="94"/>
      <c r="G7" s="94"/>
      <c r="H7" s="107">
        <f>G7</f>
        <v>0</v>
      </c>
      <c r="I7" s="95"/>
      <c r="J7" s="93"/>
      <c r="K7" s="96">
        <f aca="true" t="shared" si="0" ref="K7:K12">ROUNDUP(($I7*$J7/100),-1)</f>
        <v>0</v>
      </c>
      <c r="L7" s="96"/>
      <c r="M7" s="94">
        <f>IF(F7+K7&lt;=H7,K7,H7-F7)</f>
        <v>0</v>
      </c>
      <c r="N7" s="97">
        <f>IF(F7+K7&lt;=H7,0,(I7*J7/100)-M7)</f>
        <v>0</v>
      </c>
      <c r="O7" s="94">
        <f>F7+M7</f>
        <v>0</v>
      </c>
      <c r="P7" s="106"/>
      <c r="Q7" s="28">
        <f>L8-L7</f>
        <v>0</v>
      </c>
      <c r="R7" s="29">
        <f>J8-J7</f>
        <v>0</v>
      </c>
      <c r="S7" s="16">
        <f aca="true" t="shared" si="1" ref="S7:S38">VLOOKUP(L7,$W$58:$X$80,2)</f>
        <v>0</v>
      </c>
      <c r="T7" s="16">
        <f>S7-J7</f>
        <v>0</v>
      </c>
      <c r="U7" s="16" t="str">
        <f>IF(T7=0,"เต็ม",IF(T7&gt;0,"ไม่เต็ม",IF(T7&lt;0,"ผิด","error")))</f>
        <v>เต็ม</v>
      </c>
      <c r="V7" s="16">
        <f>IF(U7="เต็ม",0,IF(U7="ไม่เต็ม",1,"ผิด"))</f>
        <v>0</v>
      </c>
    </row>
    <row r="8" spans="1:22" ht="24">
      <c r="A8" s="88">
        <v>2</v>
      </c>
      <c r="B8" s="87"/>
      <c r="C8" s="87"/>
      <c r="D8" s="87"/>
      <c r="E8" s="87"/>
      <c r="F8" s="89"/>
      <c r="G8" s="89"/>
      <c r="H8" s="108">
        <f aca="true" t="shared" si="2" ref="H8:H57">G8</f>
        <v>0</v>
      </c>
      <c r="I8" s="109"/>
      <c r="J8" s="88"/>
      <c r="K8" s="99">
        <f t="shared" si="0"/>
        <v>0</v>
      </c>
      <c r="L8" s="99"/>
      <c r="M8" s="89">
        <f>IF(F8+K8&lt;=H8,K8,H8-F8)</f>
        <v>0</v>
      </c>
      <c r="N8" s="100">
        <f>IF(F8+K8&lt;=H8,0,(I8*J8/100)-M8)</f>
        <v>0</v>
      </c>
      <c r="O8" s="89">
        <f>F8+M8</f>
        <v>0</v>
      </c>
      <c r="P8" s="87"/>
      <c r="Q8" s="28">
        <f aca="true" t="shared" si="3" ref="Q8:Q55">L9-L8</f>
        <v>0</v>
      </c>
      <c r="R8" s="29">
        <f aca="true" t="shared" si="4" ref="R8:R55">J9-J8</f>
        <v>0</v>
      </c>
      <c r="S8" s="16">
        <f t="shared" si="1"/>
        <v>0</v>
      </c>
      <c r="T8" s="16">
        <f aca="true" t="shared" si="5" ref="T8:T56">S8-J8</f>
        <v>0</v>
      </c>
      <c r="U8" s="16" t="str">
        <f>IF(T8=0,"เต็ม",IF(T8&gt;0,"ไม่เต็ม",IF(T8&lt;0,"ผิด","error")))</f>
        <v>เต็ม</v>
      </c>
      <c r="V8" s="16">
        <f aca="true" t="shared" si="6" ref="V8:V56">IF(U8="เต็ม",0,IF(U8="ไม่เต็ม",1,"ผิด"))</f>
        <v>0</v>
      </c>
    </row>
    <row r="9" spans="1:22" ht="24">
      <c r="A9" s="88">
        <v>3</v>
      </c>
      <c r="B9" s="87"/>
      <c r="C9" s="87"/>
      <c r="D9" s="87"/>
      <c r="E9" s="87"/>
      <c r="F9" s="89"/>
      <c r="G9" s="89"/>
      <c r="H9" s="108">
        <f t="shared" si="2"/>
        <v>0</v>
      </c>
      <c r="I9" s="109"/>
      <c r="J9" s="88"/>
      <c r="K9" s="99">
        <f t="shared" si="0"/>
        <v>0</v>
      </c>
      <c r="L9" s="99"/>
      <c r="M9" s="89">
        <f aca="true" t="shared" si="7" ref="M9:M56">IF(F9+K9&lt;=H9,K9,H9-F9)</f>
        <v>0</v>
      </c>
      <c r="N9" s="100">
        <f aca="true" t="shared" si="8" ref="N9:N56">IF(F9+K9&lt;=H9,0,(I9*J9/100)-M9)</f>
        <v>0</v>
      </c>
      <c r="O9" s="89">
        <f aca="true" t="shared" si="9" ref="O9:O56">F9+M9</f>
        <v>0</v>
      </c>
      <c r="P9" s="87"/>
      <c r="Q9" s="28">
        <f t="shared" si="3"/>
        <v>0</v>
      </c>
      <c r="R9" s="29">
        <f t="shared" si="4"/>
        <v>0</v>
      </c>
      <c r="S9" s="16">
        <f t="shared" si="1"/>
        <v>0</v>
      </c>
      <c r="T9" s="16">
        <f t="shared" si="5"/>
        <v>0</v>
      </c>
      <c r="U9" s="16" t="str">
        <f aca="true" t="shared" si="10" ref="U9:U56">IF(T9=0,"เต็ม",IF(T9&gt;0,"ไม่เต็ม",IF(T9&lt;0,"ผิด","error")))</f>
        <v>เต็ม</v>
      </c>
      <c r="V9" s="16">
        <f t="shared" si="6"/>
        <v>0</v>
      </c>
    </row>
    <row r="10" spans="1:22" ht="24">
      <c r="A10" s="88">
        <v>4</v>
      </c>
      <c r="B10" s="87"/>
      <c r="C10" s="87"/>
      <c r="D10" s="87"/>
      <c r="E10" s="87"/>
      <c r="F10" s="89"/>
      <c r="G10" s="89"/>
      <c r="H10" s="108">
        <f t="shared" si="2"/>
        <v>0</v>
      </c>
      <c r="I10" s="109"/>
      <c r="J10" s="88"/>
      <c r="K10" s="99">
        <f t="shared" si="0"/>
        <v>0</v>
      </c>
      <c r="L10" s="99"/>
      <c r="M10" s="89">
        <f t="shared" si="7"/>
        <v>0</v>
      </c>
      <c r="N10" s="100">
        <f t="shared" si="8"/>
        <v>0</v>
      </c>
      <c r="O10" s="89">
        <f t="shared" si="9"/>
        <v>0</v>
      </c>
      <c r="P10" s="87"/>
      <c r="Q10" s="28">
        <f t="shared" si="3"/>
        <v>0</v>
      </c>
      <c r="R10" s="29">
        <f t="shared" si="4"/>
        <v>0</v>
      </c>
      <c r="S10" s="16">
        <f t="shared" si="1"/>
        <v>0</v>
      </c>
      <c r="T10" s="16">
        <f t="shared" si="5"/>
        <v>0</v>
      </c>
      <c r="U10" s="16" t="str">
        <f t="shared" si="10"/>
        <v>เต็ม</v>
      </c>
      <c r="V10" s="16">
        <f t="shared" si="6"/>
        <v>0</v>
      </c>
    </row>
    <row r="11" spans="1:22" ht="24">
      <c r="A11" s="88">
        <v>5</v>
      </c>
      <c r="B11" s="87"/>
      <c r="C11" s="87"/>
      <c r="D11" s="87"/>
      <c r="E11" s="87"/>
      <c r="F11" s="89"/>
      <c r="G11" s="89"/>
      <c r="H11" s="108">
        <f t="shared" si="2"/>
        <v>0</v>
      </c>
      <c r="I11" s="109"/>
      <c r="J11" s="88"/>
      <c r="K11" s="99">
        <f t="shared" si="0"/>
        <v>0</v>
      </c>
      <c r="L11" s="99"/>
      <c r="M11" s="89">
        <f t="shared" si="7"/>
        <v>0</v>
      </c>
      <c r="N11" s="100">
        <f t="shared" si="8"/>
        <v>0</v>
      </c>
      <c r="O11" s="89">
        <f t="shared" si="9"/>
        <v>0</v>
      </c>
      <c r="P11" s="87"/>
      <c r="Q11" s="28">
        <f t="shared" si="3"/>
        <v>0</v>
      </c>
      <c r="R11" s="29">
        <f t="shared" si="4"/>
        <v>0</v>
      </c>
      <c r="S11" s="16">
        <f t="shared" si="1"/>
        <v>0</v>
      </c>
      <c r="T11" s="16">
        <f t="shared" si="5"/>
        <v>0</v>
      </c>
      <c r="U11" s="16" t="str">
        <f t="shared" si="10"/>
        <v>เต็ม</v>
      </c>
      <c r="V11" s="16">
        <f t="shared" si="6"/>
        <v>0</v>
      </c>
    </row>
    <row r="12" spans="1:22" ht="24">
      <c r="A12" s="88">
        <v>6</v>
      </c>
      <c r="B12" s="87"/>
      <c r="C12" s="87"/>
      <c r="D12" s="87"/>
      <c r="E12" s="87"/>
      <c r="F12" s="89"/>
      <c r="G12" s="89"/>
      <c r="H12" s="108">
        <f t="shared" si="2"/>
        <v>0</v>
      </c>
      <c r="I12" s="109"/>
      <c r="J12" s="88"/>
      <c r="K12" s="99">
        <f t="shared" si="0"/>
        <v>0</v>
      </c>
      <c r="L12" s="99"/>
      <c r="M12" s="89">
        <f t="shared" si="7"/>
        <v>0</v>
      </c>
      <c r="N12" s="100">
        <f t="shared" si="8"/>
        <v>0</v>
      </c>
      <c r="O12" s="89">
        <f t="shared" si="9"/>
        <v>0</v>
      </c>
      <c r="P12" s="87"/>
      <c r="Q12" s="28">
        <f t="shared" si="3"/>
        <v>0</v>
      </c>
      <c r="R12" s="29">
        <f t="shared" si="4"/>
        <v>0</v>
      </c>
      <c r="S12" s="16">
        <f t="shared" si="1"/>
        <v>0</v>
      </c>
      <c r="T12" s="16">
        <f t="shared" si="5"/>
        <v>0</v>
      </c>
      <c r="U12" s="16" t="str">
        <f t="shared" si="10"/>
        <v>เต็ม</v>
      </c>
      <c r="V12" s="16">
        <f t="shared" si="6"/>
        <v>0</v>
      </c>
    </row>
    <row r="13" spans="1:22" ht="24">
      <c r="A13" s="88">
        <v>7</v>
      </c>
      <c r="B13" s="87"/>
      <c r="C13" s="87"/>
      <c r="D13" s="87"/>
      <c r="E13" s="87"/>
      <c r="F13" s="89"/>
      <c r="G13" s="89"/>
      <c r="H13" s="108">
        <f t="shared" si="2"/>
        <v>0</v>
      </c>
      <c r="I13" s="89"/>
      <c r="J13" s="88"/>
      <c r="K13" s="99">
        <f aca="true" t="shared" si="11" ref="K13:K21">ROUNDUP(($I13*$J13/100),-1)</f>
        <v>0</v>
      </c>
      <c r="L13" s="99"/>
      <c r="M13" s="89">
        <f t="shared" si="7"/>
        <v>0</v>
      </c>
      <c r="N13" s="100">
        <f t="shared" si="8"/>
        <v>0</v>
      </c>
      <c r="O13" s="89">
        <f t="shared" si="9"/>
        <v>0</v>
      </c>
      <c r="P13" s="87"/>
      <c r="Q13" s="28">
        <f t="shared" si="3"/>
        <v>0</v>
      </c>
      <c r="R13" s="29">
        <f t="shared" si="4"/>
        <v>0</v>
      </c>
      <c r="S13" s="16">
        <f t="shared" si="1"/>
        <v>0</v>
      </c>
      <c r="T13" s="16">
        <f t="shared" si="5"/>
        <v>0</v>
      </c>
      <c r="U13" s="16" t="str">
        <f t="shared" si="10"/>
        <v>เต็ม</v>
      </c>
      <c r="V13" s="16">
        <f t="shared" si="6"/>
        <v>0</v>
      </c>
    </row>
    <row r="14" spans="1:22" ht="24">
      <c r="A14" s="88">
        <v>8</v>
      </c>
      <c r="B14" s="87"/>
      <c r="C14" s="87"/>
      <c r="D14" s="87"/>
      <c r="E14" s="87"/>
      <c r="F14" s="89"/>
      <c r="G14" s="89"/>
      <c r="H14" s="108">
        <f t="shared" si="2"/>
        <v>0</v>
      </c>
      <c r="I14" s="89"/>
      <c r="J14" s="88"/>
      <c r="K14" s="99">
        <f t="shared" si="11"/>
        <v>0</v>
      </c>
      <c r="L14" s="99"/>
      <c r="M14" s="89">
        <f t="shared" si="7"/>
        <v>0</v>
      </c>
      <c r="N14" s="100">
        <f t="shared" si="8"/>
        <v>0</v>
      </c>
      <c r="O14" s="89">
        <f t="shared" si="9"/>
        <v>0</v>
      </c>
      <c r="P14" s="87"/>
      <c r="Q14" s="28">
        <f t="shared" si="3"/>
        <v>0</v>
      </c>
      <c r="R14" s="29">
        <f t="shared" si="4"/>
        <v>0</v>
      </c>
      <c r="S14" s="16">
        <f t="shared" si="1"/>
        <v>0</v>
      </c>
      <c r="T14" s="16">
        <f t="shared" si="5"/>
        <v>0</v>
      </c>
      <c r="U14" s="16" t="str">
        <f t="shared" si="10"/>
        <v>เต็ม</v>
      </c>
      <c r="V14" s="16">
        <f t="shared" si="6"/>
        <v>0</v>
      </c>
    </row>
    <row r="15" spans="1:22" ht="24">
      <c r="A15" s="88">
        <v>9</v>
      </c>
      <c r="B15" s="87"/>
      <c r="C15" s="87"/>
      <c r="D15" s="87"/>
      <c r="E15" s="87"/>
      <c r="F15" s="89"/>
      <c r="G15" s="89"/>
      <c r="H15" s="108">
        <f t="shared" si="2"/>
        <v>0</v>
      </c>
      <c r="I15" s="89"/>
      <c r="J15" s="88"/>
      <c r="K15" s="99">
        <f t="shared" si="11"/>
        <v>0</v>
      </c>
      <c r="L15" s="99"/>
      <c r="M15" s="89">
        <f t="shared" si="7"/>
        <v>0</v>
      </c>
      <c r="N15" s="100">
        <f t="shared" si="8"/>
        <v>0</v>
      </c>
      <c r="O15" s="89">
        <f t="shared" si="9"/>
        <v>0</v>
      </c>
      <c r="P15" s="87"/>
      <c r="Q15" s="28">
        <f t="shared" si="3"/>
        <v>0</v>
      </c>
      <c r="R15" s="29">
        <f t="shared" si="4"/>
        <v>0</v>
      </c>
      <c r="S15" s="16">
        <f t="shared" si="1"/>
        <v>0</v>
      </c>
      <c r="T15" s="16">
        <f t="shared" si="5"/>
        <v>0</v>
      </c>
      <c r="U15" s="16" t="str">
        <f t="shared" si="10"/>
        <v>เต็ม</v>
      </c>
      <c r="V15" s="16">
        <f t="shared" si="6"/>
        <v>0</v>
      </c>
    </row>
    <row r="16" spans="1:22" ht="24">
      <c r="A16" s="88">
        <v>10</v>
      </c>
      <c r="B16" s="87"/>
      <c r="C16" s="87"/>
      <c r="D16" s="87"/>
      <c r="E16" s="87"/>
      <c r="F16" s="89"/>
      <c r="G16" s="89"/>
      <c r="H16" s="108">
        <f t="shared" si="2"/>
        <v>0</v>
      </c>
      <c r="I16" s="89"/>
      <c r="J16" s="88"/>
      <c r="K16" s="99">
        <f t="shared" si="11"/>
        <v>0</v>
      </c>
      <c r="L16" s="99"/>
      <c r="M16" s="89">
        <f t="shared" si="7"/>
        <v>0</v>
      </c>
      <c r="N16" s="100">
        <f t="shared" si="8"/>
        <v>0</v>
      </c>
      <c r="O16" s="89">
        <f t="shared" si="9"/>
        <v>0</v>
      </c>
      <c r="P16" s="87"/>
      <c r="Q16" s="28">
        <f t="shared" si="3"/>
        <v>0</v>
      </c>
      <c r="R16" s="29">
        <f t="shared" si="4"/>
        <v>0</v>
      </c>
      <c r="S16" s="16">
        <f t="shared" si="1"/>
        <v>0</v>
      </c>
      <c r="T16" s="16">
        <f t="shared" si="5"/>
        <v>0</v>
      </c>
      <c r="U16" s="16" t="str">
        <f t="shared" si="10"/>
        <v>เต็ม</v>
      </c>
      <c r="V16" s="16">
        <f t="shared" si="6"/>
        <v>0</v>
      </c>
    </row>
    <row r="17" spans="1:22" ht="24">
      <c r="A17" s="88">
        <v>11</v>
      </c>
      <c r="B17" s="87"/>
      <c r="C17" s="87"/>
      <c r="D17" s="87"/>
      <c r="E17" s="87"/>
      <c r="F17" s="89"/>
      <c r="G17" s="89"/>
      <c r="H17" s="108">
        <f t="shared" si="2"/>
        <v>0</v>
      </c>
      <c r="I17" s="89"/>
      <c r="J17" s="88"/>
      <c r="K17" s="99">
        <f t="shared" si="11"/>
        <v>0</v>
      </c>
      <c r="L17" s="99"/>
      <c r="M17" s="89">
        <f t="shared" si="7"/>
        <v>0</v>
      </c>
      <c r="N17" s="100">
        <f t="shared" si="8"/>
        <v>0</v>
      </c>
      <c r="O17" s="89">
        <f t="shared" si="9"/>
        <v>0</v>
      </c>
      <c r="P17" s="87"/>
      <c r="Q17" s="28">
        <f t="shared" si="3"/>
        <v>0</v>
      </c>
      <c r="R17" s="29">
        <f t="shared" si="4"/>
        <v>0</v>
      </c>
      <c r="S17" s="16">
        <f t="shared" si="1"/>
        <v>0</v>
      </c>
      <c r="T17" s="16">
        <f t="shared" si="5"/>
        <v>0</v>
      </c>
      <c r="U17" s="16" t="str">
        <f t="shared" si="10"/>
        <v>เต็ม</v>
      </c>
      <c r="V17" s="16">
        <f t="shared" si="6"/>
        <v>0</v>
      </c>
    </row>
    <row r="18" spans="1:22" ht="24">
      <c r="A18" s="88">
        <v>12</v>
      </c>
      <c r="B18" s="87"/>
      <c r="C18" s="87"/>
      <c r="D18" s="87"/>
      <c r="E18" s="87"/>
      <c r="F18" s="89"/>
      <c r="G18" s="89"/>
      <c r="H18" s="108">
        <f t="shared" si="2"/>
        <v>0</v>
      </c>
      <c r="I18" s="89"/>
      <c r="J18" s="88"/>
      <c r="K18" s="99">
        <f t="shared" si="11"/>
        <v>0</v>
      </c>
      <c r="L18" s="99"/>
      <c r="M18" s="89">
        <f t="shared" si="7"/>
        <v>0</v>
      </c>
      <c r="N18" s="100">
        <f t="shared" si="8"/>
        <v>0</v>
      </c>
      <c r="O18" s="89">
        <f t="shared" si="9"/>
        <v>0</v>
      </c>
      <c r="P18" s="87"/>
      <c r="Q18" s="28">
        <f t="shared" si="3"/>
        <v>0</v>
      </c>
      <c r="R18" s="29">
        <f t="shared" si="4"/>
        <v>0</v>
      </c>
      <c r="S18" s="16">
        <f t="shared" si="1"/>
        <v>0</v>
      </c>
      <c r="T18" s="16">
        <f t="shared" si="5"/>
        <v>0</v>
      </c>
      <c r="U18" s="16" t="str">
        <f t="shared" si="10"/>
        <v>เต็ม</v>
      </c>
      <c r="V18" s="16">
        <f t="shared" si="6"/>
        <v>0</v>
      </c>
    </row>
    <row r="19" spans="1:22" ht="24">
      <c r="A19" s="88">
        <v>13</v>
      </c>
      <c r="B19" s="87"/>
      <c r="C19" s="87"/>
      <c r="D19" s="87"/>
      <c r="E19" s="87"/>
      <c r="F19" s="89"/>
      <c r="G19" s="89"/>
      <c r="H19" s="108">
        <f t="shared" si="2"/>
        <v>0</v>
      </c>
      <c r="I19" s="89"/>
      <c r="J19" s="88"/>
      <c r="K19" s="99">
        <f t="shared" si="11"/>
        <v>0</v>
      </c>
      <c r="L19" s="99"/>
      <c r="M19" s="89">
        <f t="shared" si="7"/>
        <v>0</v>
      </c>
      <c r="N19" s="100">
        <f t="shared" si="8"/>
        <v>0</v>
      </c>
      <c r="O19" s="89">
        <f t="shared" si="9"/>
        <v>0</v>
      </c>
      <c r="P19" s="87"/>
      <c r="Q19" s="28">
        <f t="shared" si="3"/>
        <v>0</v>
      </c>
      <c r="R19" s="29">
        <f t="shared" si="4"/>
        <v>0</v>
      </c>
      <c r="S19" s="16">
        <f t="shared" si="1"/>
        <v>0</v>
      </c>
      <c r="T19" s="16">
        <f t="shared" si="5"/>
        <v>0</v>
      </c>
      <c r="U19" s="16" t="str">
        <f t="shared" si="10"/>
        <v>เต็ม</v>
      </c>
      <c r="V19" s="16">
        <f t="shared" si="6"/>
        <v>0</v>
      </c>
    </row>
    <row r="20" spans="1:22" ht="24">
      <c r="A20" s="88">
        <v>14</v>
      </c>
      <c r="B20" s="87"/>
      <c r="C20" s="87"/>
      <c r="D20" s="87"/>
      <c r="E20" s="87"/>
      <c r="F20" s="89"/>
      <c r="G20" s="89"/>
      <c r="H20" s="108">
        <f t="shared" si="2"/>
        <v>0</v>
      </c>
      <c r="I20" s="89"/>
      <c r="J20" s="88"/>
      <c r="K20" s="99">
        <f t="shared" si="11"/>
        <v>0</v>
      </c>
      <c r="L20" s="99"/>
      <c r="M20" s="89">
        <f t="shared" si="7"/>
        <v>0</v>
      </c>
      <c r="N20" s="100">
        <f t="shared" si="8"/>
        <v>0</v>
      </c>
      <c r="O20" s="89">
        <f t="shared" si="9"/>
        <v>0</v>
      </c>
      <c r="P20" s="87"/>
      <c r="Q20" s="28">
        <f t="shared" si="3"/>
        <v>0</v>
      </c>
      <c r="R20" s="29">
        <f t="shared" si="4"/>
        <v>0</v>
      </c>
      <c r="S20" s="16">
        <f t="shared" si="1"/>
        <v>0</v>
      </c>
      <c r="T20" s="16">
        <f t="shared" si="5"/>
        <v>0</v>
      </c>
      <c r="U20" s="16" t="str">
        <f t="shared" si="10"/>
        <v>เต็ม</v>
      </c>
      <c r="V20" s="16">
        <f t="shared" si="6"/>
        <v>0</v>
      </c>
    </row>
    <row r="21" spans="1:22" ht="24">
      <c r="A21" s="88">
        <v>15</v>
      </c>
      <c r="B21" s="87"/>
      <c r="C21" s="87"/>
      <c r="D21" s="87"/>
      <c r="E21" s="87"/>
      <c r="F21" s="89"/>
      <c r="G21" s="89"/>
      <c r="H21" s="108">
        <f t="shared" si="2"/>
        <v>0</v>
      </c>
      <c r="I21" s="89"/>
      <c r="J21" s="88"/>
      <c r="K21" s="99">
        <f t="shared" si="11"/>
        <v>0</v>
      </c>
      <c r="L21" s="99"/>
      <c r="M21" s="89">
        <f t="shared" si="7"/>
        <v>0</v>
      </c>
      <c r="N21" s="100">
        <f t="shared" si="8"/>
        <v>0</v>
      </c>
      <c r="O21" s="89">
        <f t="shared" si="9"/>
        <v>0</v>
      </c>
      <c r="P21" s="87"/>
      <c r="Q21" s="28">
        <f t="shared" si="3"/>
        <v>0</v>
      </c>
      <c r="R21" s="29">
        <f t="shared" si="4"/>
        <v>0</v>
      </c>
      <c r="S21" s="16">
        <f t="shared" si="1"/>
        <v>0</v>
      </c>
      <c r="T21" s="16">
        <f t="shared" si="5"/>
        <v>0</v>
      </c>
      <c r="U21" s="16" t="str">
        <f t="shared" si="10"/>
        <v>เต็ม</v>
      </c>
      <c r="V21" s="16">
        <f t="shared" si="6"/>
        <v>0</v>
      </c>
    </row>
    <row r="22" spans="1:22" ht="24">
      <c r="A22" s="88">
        <v>16</v>
      </c>
      <c r="B22" s="87"/>
      <c r="C22" s="87"/>
      <c r="D22" s="87"/>
      <c r="E22" s="87"/>
      <c r="F22" s="89"/>
      <c r="G22" s="89"/>
      <c r="H22" s="108">
        <f t="shared" si="2"/>
        <v>0</v>
      </c>
      <c r="I22" s="109"/>
      <c r="J22" s="88"/>
      <c r="K22" s="99">
        <f aca="true" t="shared" si="12" ref="K22:K27">ROUNDUP(($I22*$J22/100),-1)</f>
        <v>0</v>
      </c>
      <c r="L22" s="99"/>
      <c r="M22" s="89">
        <f t="shared" si="7"/>
        <v>0</v>
      </c>
      <c r="N22" s="100">
        <f t="shared" si="8"/>
        <v>0</v>
      </c>
      <c r="O22" s="89">
        <f t="shared" si="9"/>
        <v>0</v>
      </c>
      <c r="P22" s="87"/>
      <c r="Q22" s="28">
        <f t="shared" si="3"/>
        <v>0</v>
      </c>
      <c r="R22" s="29">
        <f t="shared" si="4"/>
        <v>0</v>
      </c>
      <c r="S22" s="16">
        <f t="shared" si="1"/>
        <v>0</v>
      </c>
      <c r="T22" s="16">
        <f t="shared" si="5"/>
        <v>0</v>
      </c>
      <c r="U22" s="16" t="str">
        <f t="shared" si="10"/>
        <v>เต็ม</v>
      </c>
      <c r="V22" s="16">
        <f t="shared" si="6"/>
        <v>0</v>
      </c>
    </row>
    <row r="23" spans="1:22" ht="24">
      <c r="A23" s="88">
        <v>17</v>
      </c>
      <c r="B23" s="87"/>
      <c r="C23" s="87"/>
      <c r="D23" s="87"/>
      <c r="E23" s="87"/>
      <c r="F23" s="89"/>
      <c r="G23" s="89"/>
      <c r="H23" s="108">
        <f t="shared" si="2"/>
        <v>0</v>
      </c>
      <c r="I23" s="109"/>
      <c r="J23" s="88"/>
      <c r="K23" s="99">
        <f t="shared" si="12"/>
        <v>0</v>
      </c>
      <c r="L23" s="99"/>
      <c r="M23" s="89">
        <f t="shared" si="7"/>
        <v>0</v>
      </c>
      <c r="N23" s="100">
        <f t="shared" si="8"/>
        <v>0</v>
      </c>
      <c r="O23" s="89">
        <f t="shared" si="9"/>
        <v>0</v>
      </c>
      <c r="P23" s="87"/>
      <c r="Q23" s="28">
        <f t="shared" si="3"/>
        <v>0</v>
      </c>
      <c r="R23" s="29">
        <f t="shared" si="4"/>
        <v>0</v>
      </c>
      <c r="S23" s="16">
        <f t="shared" si="1"/>
        <v>0</v>
      </c>
      <c r="T23" s="16">
        <f t="shared" si="5"/>
        <v>0</v>
      </c>
      <c r="U23" s="16" t="str">
        <f t="shared" si="10"/>
        <v>เต็ม</v>
      </c>
      <c r="V23" s="16">
        <f t="shared" si="6"/>
        <v>0</v>
      </c>
    </row>
    <row r="24" spans="1:22" ht="24">
      <c r="A24" s="88">
        <v>18</v>
      </c>
      <c r="B24" s="87"/>
      <c r="C24" s="87"/>
      <c r="D24" s="87"/>
      <c r="E24" s="87"/>
      <c r="F24" s="89"/>
      <c r="G24" s="89"/>
      <c r="H24" s="108">
        <f t="shared" si="2"/>
        <v>0</v>
      </c>
      <c r="I24" s="109"/>
      <c r="J24" s="88"/>
      <c r="K24" s="99">
        <f t="shared" si="12"/>
        <v>0</v>
      </c>
      <c r="L24" s="99"/>
      <c r="M24" s="89">
        <f t="shared" si="7"/>
        <v>0</v>
      </c>
      <c r="N24" s="100">
        <f t="shared" si="8"/>
        <v>0</v>
      </c>
      <c r="O24" s="89">
        <f t="shared" si="9"/>
        <v>0</v>
      </c>
      <c r="P24" s="87"/>
      <c r="Q24" s="28">
        <f t="shared" si="3"/>
        <v>0</v>
      </c>
      <c r="R24" s="29">
        <f t="shared" si="4"/>
        <v>0</v>
      </c>
      <c r="S24" s="16">
        <f t="shared" si="1"/>
        <v>0</v>
      </c>
      <c r="T24" s="16">
        <f t="shared" si="5"/>
        <v>0</v>
      </c>
      <c r="U24" s="16" t="str">
        <f t="shared" si="10"/>
        <v>เต็ม</v>
      </c>
      <c r="V24" s="16">
        <f t="shared" si="6"/>
        <v>0</v>
      </c>
    </row>
    <row r="25" spans="1:22" ht="24">
      <c r="A25" s="88">
        <v>19</v>
      </c>
      <c r="B25" s="87"/>
      <c r="C25" s="87"/>
      <c r="D25" s="87"/>
      <c r="E25" s="87"/>
      <c r="F25" s="89"/>
      <c r="G25" s="89"/>
      <c r="H25" s="108">
        <f t="shared" si="2"/>
        <v>0</v>
      </c>
      <c r="I25" s="109"/>
      <c r="J25" s="88"/>
      <c r="K25" s="99">
        <f t="shared" si="12"/>
        <v>0</v>
      </c>
      <c r="L25" s="99"/>
      <c r="M25" s="89">
        <f t="shared" si="7"/>
        <v>0</v>
      </c>
      <c r="N25" s="100">
        <f t="shared" si="8"/>
        <v>0</v>
      </c>
      <c r="O25" s="89">
        <f t="shared" si="9"/>
        <v>0</v>
      </c>
      <c r="P25" s="87"/>
      <c r="Q25" s="28">
        <f t="shared" si="3"/>
        <v>0</v>
      </c>
      <c r="R25" s="29">
        <f t="shared" si="4"/>
        <v>0</v>
      </c>
      <c r="S25" s="16">
        <f t="shared" si="1"/>
        <v>0</v>
      </c>
      <c r="T25" s="16">
        <f t="shared" si="5"/>
        <v>0</v>
      </c>
      <c r="U25" s="16" t="str">
        <f t="shared" si="10"/>
        <v>เต็ม</v>
      </c>
      <c r="V25" s="16">
        <f t="shared" si="6"/>
        <v>0</v>
      </c>
    </row>
    <row r="26" spans="1:22" ht="24">
      <c r="A26" s="88">
        <v>20</v>
      </c>
      <c r="B26" s="87"/>
      <c r="C26" s="87"/>
      <c r="D26" s="87"/>
      <c r="E26" s="87"/>
      <c r="F26" s="89"/>
      <c r="G26" s="89"/>
      <c r="H26" s="108">
        <f t="shared" si="2"/>
        <v>0</v>
      </c>
      <c r="I26" s="109"/>
      <c r="J26" s="88"/>
      <c r="K26" s="99">
        <f t="shared" si="12"/>
        <v>0</v>
      </c>
      <c r="L26" s="99"/>
      <c r="M26" s="89">
        <f t="shared" si="7"/>
        <v>0</v>
      </c>
      <c r="N26" s="100">
        <f t="shared" si="8"/>
        <v>0</v>
      </c>
      <c r="O26" s="89">
        <f t="shared" si="9"/>
        <v>0</v>
      </c>
      <c r="P26" s="87"/>
      <c r="Q26" s="28">
        <f t="shared" si="3"/>
        <v>0</v>
      </c>
      <c r="R26" s="29">
        <f t="shared" si="4"/>
        <v>0</v>
      </c>
      <c r="S26" s="16">
        <f t="shared" si="1"/>
        <v>0</v>
      </c>
      <c r="T26" s="16">
        <f t="shared" si="5"/>
        <v>0</v>
      </c>
      <c r="U26" s="16" t="str">
        <f t="shared" si="10"/>
        <v>เต็ม</v>
      </c>
      <c r="V26" s="16">
        <f>IF(U26="เต็ม",0,IF(U26="ไม่เต็ม",1,"ผิด"))</f>
        <v>0</v>
      </c>
    </row>
    <row r="27" spans="1:22" ht="24">
      <c r="A27" s="88">
        <v>21</v>
      </c>
      <c r="B27" s="87"/>
      <c r="C27" s="87"/>
      <c r="D27" s="87"/>
      <c r="E27" s="87"/>
      <c r="F27" s="89"/>
      <c r="G27" s="89"/>
      <c r="H27" s="108">
        <f t="shared" si="2"/>
        <v>0</v>
      </c>
      <c r="I27" s="109"/>
      <c r="J27" s="88"/>
      <c r="K27" s="99">
        <f t="shared" si="12"/>
        <v>0</v>
      </c>
      <c r="L27" s="99"/>
      <c r="M27" s="89">
        <f t="shared" si="7"/>
        <v>0</v>
      </c>
      <c r="N27" s="100">
        <f t="shared" si="8"/>
        <v>0</v>
      </c>
      <c r="O27" s="89">
        <f t="shared" si="9"/>
        <v>0</v>
      </c>
      <c r="P27" s="87"/>
      <c r="Q27" s="28">
        <f t="shared" si="3"/>
        <v>0</v>
      </c>
      <c r="R27" s="29">
        <f t="shared" si="4"/>
        <v>0</v>
      </c>
      <c r="S27" s="16">
        <f t="shared" si="1"/>
        <v>0</v>
      </c>
      <c r="T27" s="16">
        <f t="shared" si="5"/>
        <v>0</v>
      </c>
      <c r="U27" s="16" t="str">
        <f t="shared" si="10"/>
        <v>เต็ม</v>
      </c>
      <c r="V27" s="16">
        <f t="shared" si="6"/>
        <v>0</v>
      </c>
    </row>
    <row r="28" spans="1:22" ht="24">
      <c r="A28" s="88">
        <v>22</v>
      </c>
      <c r="B28" s="87"/>
      <c r="C28" s="87"/>
      <c r="D28" s="87"/>
      <c r="E28" s="87"/>
      <c r="F28" s="89"/>
      <c r="G28" s="89"/>
      <c r="H28" s="108">
        <f t="shared" si="2"/>
        <v>0</v>
      </c>
      <c r="I28" s="89"/>
      <c r="J28" s="88"/>
      <c r="K28" s="99">
        <f aca="true" t="shared" si="13" ref="K28:K36">ROUNDUP(($I28*$J28/100),-1)</f>
        <v>0</v>
      </c>
      <c r="L28" s="99"/>
      <c r="M28" s="89">
        <f t="shared" si="7"/>
        <v>0</v>
      </c>
      <c r="N28" s="100">
        <f t="shared" si="8"/>
        <v>0</v>
      </c>
      <c r="O28" s="89">
        <f t="shared" si="9"/>
        <v>0</v>
      </c>
      <c r="P28" s="87"/>
      <c r="Q28" s="28">
        <f t="shared" si="3"/>
        <v>0</v>
      </c>
      <c r="R28" s="29">
        <f t="shared" si="4"/>
        <v>0</v>
      </c>
      <c r="S28" s="16">
        <f t="shared" si="1"/>
        <v>0</v>
      </c>
      <c r="T28" s="16">
        <f t="shared" si="5"/>
        <v>0</v>
      </c>
      <c r="U28" s="16" t="str">
        <f t="shared" si="10"/>
        <v>เต็ม</v>
      </c>
      <c r="V28" s="16">
        <f t="shared" si="6"/>
        <v>0</v>
      </c>
    </row>
    <row r="29" spans="1:22" ht="24">
      <c r="A29" s="88">
        <v>23</v>
      </c>
      <c r="B29" s="87"/>
      <c r="C29" s="87"/>
      <c r="D29" s="87"/>
      <c r="E29" s="87"/>
      <c r="F29" s="89"/>
      <c r="G29" s="89"/>
      <c r="H29" s="108">
        <f t="shared" si="2"/>
        <v>0</v>
      </c>
      <c r="I29" s="89"/>
      <c r="J29" s="88"/>
      <c r="K29" s="99">
        <f t="shared" si="13"/>
        <v>0</v>
      </c>
      <c r="L29" s="99"/>
      <c r="M29" s="89">
        <f t="shared" si="7"/>
        <v>0</v>
      </c>
      <c r="N29" s="100">
        <f t="shared" si="8"/>
        <v>0</v>
      </c>
      <c r="O29" s="89">
        <f t="shared" si="9"/>
        <v>0</v>
      </c>
      <c r="P29" s="87"/>
      <c r="Q29" s="28">
        <f t="shared" si="3"/>
        <v>0</v>
      </c>
      <c r="R29" s="29">
        <f t="shared" si="4"/>
        <v>0</v>
      </c>
      <c r="S29" s="16">
        <f t="shared" si="1"/>
        <v>0</v>
      </c>
      <c r="T29" s="16">
        <f t="shared" si="5"/>
        <v>0</v>
      </c>
      <c r="U29" s="16" t="str">
        <f t="shared" si="10"/>
        <v>เต็ม</v>
      </c>
      <c r="V29" s="16">
        <f t="shared" si="6"/>
        <v>0</v>
      </c>
    </row>
    <row r="30" spans="1:22" ht="24">
      <c r="A30" s="88">
        <v>24</v>
      </c>
      <c r="B30" s="87"/>
      <c r="C30" s="87"/>
      <c r="D30" s="87"/>
      <c r="E30" s="87"/>
      <c r="F30" s="89"/>
      <c r="G30" s="89"/>
      <c r="H30" s="108">
        <f t="shared" si="2"/>
        <v>0</v>
      </c>
      <c r="I30" s="89"/>
      <c r="J30" s="88"/>
      <c r="K30" s="99">
        <f t="shared" si="13"/>
        <v>0</v>
      </c>
      <c r="L30" s="99"/>
      <c r="M30" s="89">
        <f t="shared" si="7"/>
        <v>0</v>
      </c>
      <c r="N30" s="100">
        <f t="shared" si="8"/>
        <v>0</v>
      </c>
      <c r="O30" s="89">
        <f t="shared" si="9"/>
        <v>0</v>
      </c>
      <c r="P30" s="87"/>
      <c r="Q30" s="28">
        <f t="shared" si="3"/>
        <v>0</v>
      </c>
      <c r="R30" s="29">
        <f t="shared" si="4"/>
        <v>0</v>
      </c>
      <c r="S30" s="16">
        <f t="shared" si="1"/>
        <v>0</v>
      </c>
      <c r="T30" s="16">
        <f t="shared" si="5"/>
        <v>0</v>
      </c>
      <c r="U30" s="16" t="str">
        <f t="shared" si="10"/>
        <v>เต็ม</v>
      </c>
      <c r="V30" s="16">
        <f t="shared" si="6"/>
        <v>0</v>
      </c>
    </row>
    <row r="31" spans="1:22" ht="24">
      <c r="A31" s="88">
        <v>25</v>
      </c>
      <c r="B31" s="87"/>
      <c r="C31" s="87"/>
      <c r="D31" s="87"/>
      <c r="E31" s="87"/>
      <c r="F31" s="89"/>
      <c r="G31" s="89"/>
      <c r="H31" s="108">
        <f t="shared" si="2"/>
        <v>0</v>
      </c>
      <c r="I31" s="89"/>
      <c r="J31" s="88"/>
      <c r="K31" s="99">
        <f t="shared" si="13"/>
        <v>0</v>
      </c>
      <c r="L31" s="99"/>
      <c r="M31" s="89">
        <f t="shared" si="7"/>
        <v>0</v>
      </c>
      <c r="N31" s="100">
        <f t="shared" si="8"/>
        <v>0</v>
      </c>
      <c r="O31" s="89">
        <f t="shared" si="9"/>
        <v>0</v>
      </c>
      <c r="P31" s="87"/>
      <c r="Q31" s="28">
        <f t="shared" si="3"/>
        <v>0</v>
      </c>
      <c r="R31" s="29">
        <f t="shared" si="4"/>
        <v>0</v>
      </c>
      <c r="S31" s="16">
        <f t="shared" si="1"/>
        <v>0</v>
      </c>
      <c r="T31" s="16">
        <f t="shared" si="5"/>
        <v>0</v>
      </c>
      <c r="U31" s="16" t="str">
        <f t="shared" si="10"/>
        <v>เต็ม</v>
      </c>
      <c r="V31" s="16">
        <f t="shared" si="6"/>
        <v>0</v>
      </c>
    </row>
    <row r="32" spans="1:22" ht="24">
      <c r="A32" s="88">
        <v>26</v>
      </c>
      <c r="B32" s="87"/>
      <c r="C32" s="87"/>
      <c r="D32" s="87"/>
      <c r="E32" s="87"/>
      <c r="F32" s="89"/>
      <c r="G32" s="89"/>
      <c r="H32" s="108">
        <f t="shared" si="2"/>
        <v>0</v>
      </c>
      <c r="I32" s="89"/>
      <c r="J32" s="88"/>
      <c r="K32" s="99">
        <f t="shared" si="13"/>
        <v>0</v>
      </c>
      <c r="L32" s="99"/>
      <c r="M32" s="89">
        <f t="shared" si="7"/>
        <v>0</v>
      </c>
      <c r="N32" s="100">
        <f t="shared" si="8"/>
        <v>0</v>
      </c>
      <c r="O32" s="89">
        <f t="shared" si="9"/>
        <v>0</v>
      </c>
      <c r="P32" s="87"/>
      <c r="Q32" s="28">
        <f t="shared" si="3"/>
        <v>0</v>
      </c>
      <c r="R32" s="29">
        <f t="shared" si="4"/>
        <v>0</v>
      </c>
      <c r="S32" s="16">
        <f t="shared" si="1"/>
        <v>0</v>
      </c>
      <c r="T32" s="16">
        <f t="shared" si="5"/>
        <v>0</v>
      </c>
      <c r="U32" s="16" t="str">
        <f t="shared" si="10"/>
        <v>เต็ม</v>
      </c>
      <c r="V32" s="16">
        <f t="shared" si="6"/>
        <v>0</v>
      </c>
    </row>
    <row r="33" spans="1:22" ht="24">
      <c r="A33" s="88">
        <v>27</v>
      </c>
      <c r="B33" s="87"/>
      <c r="C33" s="87"/>
      <c r="D33" s="87"/>
      <c r="E33" s="87"/>
      <c r="F33" s="89"/>
      <c r="G33" s="89"/>
      <c r="H33" s="108">
        <f t="shared" si="2"/>
        <v>0</v>
      </c>
      <c r="I33" s="89"/>
      <c r="J33" s="88"/>
      <c r="K33" s="99">
        <f t="shared" si="13"/>
        <v>0</v>
      </c>
      <c r="L33" s="99"/>
      <c r="M33" s="89">
        <f t="shared" si="7"/>
        <v>0</v>
      </c>
      <c r="N33" s="100">
        <f t="shared" si="8"/>
        <v>0</v>
      </c>
      <c r="O33" s="89">
        <f t="shared" si="9"/>
        <v>0</v>
      </c>
      <c r="P33" s="87"/>
      <c r="Q33" s="28">
        <f t="shared" si="3"/>
        <v>0</v>
      </c>
      <c r="R33" s="29">
        <f t="shared" si="4"/>
        <v>0</v>
      </c>
      <c r="S33" s="16">
        <f t="shared" si="1"/>
        <v>0</v>
      </c>
      <c r="T33" s="16">
        <f t="shared" si="5"/>
        <v>0</v>
      </c>
      <c r="U33" s="16" t="str">
        <f t="shared" si="10"/>
        <v>เต็ม</v>
      </c>
      <c r="V33" s="16">
        <f t="shared" si="6"/>
        <v>0</v>
      </c>
    </row>
    <row r="34" spans="1:22" ht="24">
      <c r="A34" s="88">
        <v>28</v>
      </c>
      <c r="B34" s="87"/>
      <c r="C34" s="87"/>
      <c r="D34" s="87"/>
      <c r="E34" s="87"/>
      <c r="F34" s="89"/>
      <c r="G34" s="89"/>
      <c r="H34" s="108">
        <f t="shared" si="2"/>
        <v>0</v>
      </c>
      <c r="I34" s="89"/>
      <c r="J34" s="88"/>
      <c r="K34" s="99">
        <f t="shared" si="13"/>
        <v>0</v>
      </c>
      <c r="L34" s="99"/>
      <c r="M34" s="89">
        <f t="shared" si="7"/>
        <v>0</v>
      </c>
      <c r="N34" s="100">
        <f t="shared" si="8"/>
        <v>0</v>
      </c>
      <c r="O34" s="89">
        <f t="shared" si="9"/>
        <v>0</v>
      </c>
      <c r="P34" s="87"/>
      <c r="Q34" s="28">
        <f t="shared" si="3"/>
        <v>0</v>
      </c>
      <c r="R34" s="29">
        <f t="shared" si="4"/>
        <v>0</v>
      </c>
      <c r="S34" s="16">
        <f t="shared" si="1"/>
        <v>0</v>
      </c>
      <c r="T34" s="16">
        <f t="shared" si="5"/>
        <v>0</v>
      </c>
      <c r="U34" s="16" t="str">
        <f t="shared" si="10"/>
        <v>เต็ม</v>
      </c>
      <c r="V34" s="16">
        <f t="shared" si="6"/>
        <v>0</v>
      </c>
    </row>
    <row r="35" spans="1:22" ht="24">
      <c r="A35" s="88">
        <v>29</v>
      </c>
      <c r="B35" s="87"/>
      <c r="C35" s="87"/>
      <c r="D35" s="87"/>
      <c r="E35" s="87"/>
      <c r="F35" s="89"/>
      <c r="G35" s="89"/>
      <c r="H35" s="108">
        <f t="shared" si="2"/>
        <v>0</v>
      </c>
      <c r="I35" s="89"/>
      <c r="J35" s="88"/>
      <c r="K35" s="99">
        <f t="shared" si="13"/>
        <v>0</v>
      </c>
      <c r="L35" s="99"/>
      <c r="M35" s="89">
        <f t="shared" si="7"/>
        <v>0</v>
      </c>
      <c r="N35" s="100">
        <f t="shared" si="8"/>
        <v>0</v>
      </c>
      <c r="O35" s="89">
        <f t="shared" si="9"/>
        <v>0</v>
      </c>
      <c r="P35" s="87"/>
      <c r="Q35" s="28">
        <f t="shared" si="3"/>
        <v>0</v>
      </c>
      <c r="R35" s="29">
        <f t="shared" si="4"/>
        <v>0</v>
      </c>
      <c r="S35" s="16">
        <f t="shared" si="1"/>
        <v>0</v>
      </c>
      <c r="T35" s="16">
        <f t="shared" si="5"/>
        <v>0</v>
      </c>
      <c r="U35" s="16" t="str">
        <f t="shared" si="10"/>
        <v>เต็ม</v>
      </c>
      <c r="V35" s="16">
        <f t="shared" si="6"/>
        <v>0</v>
      </c>
    </row>
    <row r="36" spans="1:22" ht="24">
      <c r="A36" s="88">
        <v>30</v>
      </c>
      <c r="B36" s="87"/>
      <c r="C36" s="87"/>
      <c r="D36" s="87"/>
      <c r="E36" s="87"/>
      <c r="F36" s="89"/>
      <c r="G36" s="89"/>
      <c r="H36" s="108">
        <f t="shared" si="2"/>
        <v>0</v>
      </c>
      <c r="I36" s="89"/>
      <c r="J36" s="88"/>
      <c r="K36" s="99">
        <f t="shared" si="13"/>
        <v>0</v>
      </c>
      <c r="L36" s="99"/>
      <c r="M36" s="89">
        <f t="shared" si="7"/>
        <v>0</v>
      </c>
      <c r="N36" s="100">
        <f t="shared" si="8"/>
        <v>0</v>
      </c>
      <c r="O36" s="89">
        <f t="shared" si="9"/>
        <v>0</v>
      </c>
      <c r="P36" s="87"/>
      <c r="Q36" s="28">
        <f t="shared" si="3"/>
        <v>0</v>
      </c>
      <c r="R36" s="29">
        <f t="shared" si="4"/>
        <v>0</v>
      </c>
      <c r="S36" s="16">
        <f t="shared" si="1"/>
        <v>0</v>
      </c>
      <c r="T36" s="16">
        <f t="shared" si="5"/>
        <v>0</v>
      </c>
      <c r="U36" s="16" t="str">
        <f t="shared" si="10"/>
        <v>เต็ม</v>
      </c>
      <c r="V36" s="16">
        <f t="shared" si="6"/>
        <v>0</v>
      </c>
    </row>
    <row r="37" spans="1:22" ht="24">
      <c r="A37" s="88">
        <v>31</v>
      </c>
      <c r="B37" s="87"/>
      <c r="C37" s="87"/>
      <c r="D37" s="87"/>
      <c r="E37" s="87"/>
      <c r="F37" s="89"/>
      <c r="G37" s="89"/>
      <c r="H37" s="108">
        <f t="shared" si="2"/>
        <v>0</v>
      </c>
      <c r="I37" s="109"/>
      <c r="J37" s="88"/>
      <c r="K37" s="99">
        <f aca="true" t="shared" si="14" ref="K37:K52">ROUNDUP(($I37*$J37/100),-1)</f>
        <v>0</v>
      </c>
      <c r="L37" s="99"/>
      <c r="M37" s="89">
        <f t="shared" si="7"/>
        <v>0</v>
      </c>
      <c r="N37" s="100">
        <f t="shared" si="8"/>
        <v>0</v>
      </c>
      <c r="O37" s="89">
        <f t="shared" si="9"/>
        <v>0</v>
      </c>
      <c r="P37" s="87"/>
      <c r="Q37" s="28">
        <f t="shared" si="3"/>
        <v>0</v>
      </c>
      <c r="R37" s="29">
        <f t="shared" si="4"/>
        <v>0</v>
      </c>
      <c r="S37" s="16">
        <f t="shared" si="1"/>
        <v>0</v>
      </c>
      <c r="T37" s="16">
        <f t="shared" si="5"/>
        <v>0</v>
      </c>
      <c r="U37" s="16" t="str">
        <f t="shared" si="10"/>
        <v>เต็ม</v>
      </c>
      <c r="V37" s="16">
        <f t="shared" si="6"/>
        <v>0</v>
      </c>
    </row>
    <row r="38" spans="1:22" ht="24">
      <c r="A38" s="88">
        <v>32</v>
      </c>
      <c r="B38" s="87"/>
      <c r="C38" s="87"/>
      <c r="D38" s="87"/>
      <c r="E38" s="87"/>
      <c r="F38" s="89"/>
      <c r="G38" s="89"/>
      <c r="H38" s="108">
        <f t="shared" si="2"/>
        <v>0</v>
      </c>
      <c r="I38" s="109"/>
      <c r="J38" s="88"/>
      <c r="K38" s="99">
        <f t="shared" si="14"/>
        <v>0</v>
      </c>
      <c r="L38" s="99"/>
      <c r="M38" s="89">
        <f t="shared" si="7"/>
        <v>0</v>
      </c>
      <c r="N38" s="100">
        <f t="shared" si="8"/>
        <v>0</v>
      </c>
      <c r="O38" s="89">
        <f t="shared" si="9"/>
        <v>0</v>
      </c>
      <c r="P38" s="87"/>
      <c r="Q38" s="28">
        <f t="shared" si="3"/>
        <v>0</v>
      </c>
      <c r="R38" s="29">
        <f t="shared" si="4"/>
        <v>0</v>
      </c>
      <c r="S38" s="16">
        <f t="shared" si="1"/>
        <v>0</v>
      </c>
      <c r="T38" s="16">
        <f t="shared" si="5"/>
        <v>0</v>
      </c>
      <c r="U38" s="16" t="str">
        <f t="shared" si="10"/>
        <v>เต็ม</v>
      </c>
      <c r="V38" s="16">
        <f t="shared" si="6"/>
        <v>0</v>
      </c>
    </row>
    <row r="39" spans="1:22" ht="24">
      <c r="A39" s="88">
        <v>33</v>
      </c>
      <c r="B39" s="87"/>
      <c r="C39" s="87"/>
      <c r="D39" s="87"/>
      <c r="E39" s="87"/>
      <c r="F39" s="89"/>
      <c r="G39" s="89"/>
      <c r="H39" s="108">
        <f t="shared" si="2"/>
        <v>0</v>
      </c>
      <c r="I39" s="109"/>
      <c r="J39" s="88"/>
      <c r="K39" s="99">
        <f t="shared" si="14"/>
        <v>0</v>
      </c>
      <c r="L39" s="99"/>
      <c r="M39" s="89">
        <f t="shared" si="7"/>
        <v>0</v>
      </c>
      <c r="N39" s="100">
        <f t="shared" si="8"/>
        <v>0</v>
      </c>
      <c r="O39" s="89">
        <f t="shared" si="9"/>
        <v>0</v>
      </c>
      <c r="P39" s="87"/>
      <c r="Q39" s="28">
        <f t="shared" si="3"/>
        <v>0</v>
      </c>
      <c r="R39" s="29">
        <f t="shared" si="4"/>
        <v>0</v>
      </c>
      <c r="S39" s="16">
        <f aca="true" t="shared" si="15" ref="S39:S56">VLOOKUP(L39,$W$58:$X$80,2)</f>
        <v>0</v>
      </c>
      <c r="T39" s="16">
        <f t="shared" si="5"/>
        <v>0</v>
      </c>
      <c r="U39" s="16" t="str">
        <f t="shared" si="10"/>
        <v>เต็ม</v>
      </c>
      <c r="V39" s="16">
        <f t="shared" si="6"/>
        <v>0</v>
      </c>
    </row>
    <row r="40" spans="1:22" ht="24">
      <c r="A40" s="88">
        <v>34</v>
      </c>
      <c r="B40" s="87"/>
      <c r="C40" s="87"/>
      <c r="D40" s="87"/>
      <c r="E40" s="87"/>
      <c r="F40" s="89"/>
      <c r="G40" s="89"/>
      <c r="H40" s="108">
        <f t="shared" si="2"/>
        <v>0</v>
      </c>
      <c r="I40" s="109"/>
      <c r="J40" s="88"/>
      <c r="K40" s="99">
        <f t="shared" si="14"/>
        <v>0</v>
      </c>
      <c r="L40" s="99"/>
      <c r="M40" s="89">
        <f t="shared" si="7"/>
        <v>0</v>
      </c>
      <c r="N40" s="100">
        <f t="shared" si="8"/>
        <v>0</v>
      </c>
      <c r="O40" s="89">
        <f t="shared" si="9"/>
        <v>0</v>
      </c>
      <c r="P40" s="87"/>
      <c r="Q40" s="28">
        <f>L47-L40</f>
        <v>0</v>
      </c>
      <c r="R40" s="29">
        <f>J47-J40</f>
        <v>0</v>
      </c>
      <c r="S40" s="16">
        <f t="shared" si="15"/>
        <v>0</v>
      </c>
      <c r="T40" s="16">
        <f t="shared" si="5"/>
        <v>0</v>
      </c>
      <c r="U40" s="16" t="str">
        <f t="shared" si="10"/>
        <v>เต็ม</v>
      </c>
      <c r="V40" s="16">
        <f t="shared" si="6"/>
        <v>0</v>
      </c>
    </row>
    <row r="41" spans="1:24" s="17" customFormat="1" ht="24">
      <c r="A41" s="88">
        <v>35</v>
      </c>
      <c r="B41" s="87"/>
      <c r="C41" s="87"/>
      <c r="D41" s="87"/>
      <c r="E41" s="87"/>
      <c r="F41" s="89"/>
      <c r="G41" s="89"/>
      <c r="H41" s="108">
        <f aca="true" t="shared" si="16" ref="H41:H46">G41</f>
        <v>0</v>
      </c>
      <c r="I41" s="109"/>
      <c r="J41" s="88"/>
      <c r="K41" s="99">
        <f t="shared" si="14"/>
        <v>0</v>
      </c>
      <c r="L41" s="99"/>
      <c r="M41" s="89">
        <f aca="true" t="shared" si="17" ref="M41:M46">IF(F41+K41&lt;=H41,K41,H41-F41)</f>
        <v>0</v>
      </c>
      <c r="N41" s="100">
        <f aca="true" t="shared" si="18" ref="N41:N46">IF(F41+K41&lt;=H41,0,(I41*J41/100)-M41)</f>
        <v>0</v>
      </c>
      <c r="O41" s="89">
        <f aca="true" t="shared" si="19" ref="O41:O46">F41+M41</f>
        <v>0</v>
      </c>
      <c r="P41" s="87"/>
      <c r="Q41" s="28">
        <f>L46-L41</f>
        <v>0</v>
      </c>
      <c r="R41" s="29">
        <f>J46-J41</f>
        <v>0</v>
      </c>
      <c r="S41" s="16">
        <f t="shared" si="15"/>
        <v>0</v>
      </c>
      <c r="T41" s="16">
        <f aca="true" t="shared" si="20" ref="T41:T46">S41-J41</f>
        <v>0</v>
      </c>
      <c r="U41" s="16" t="str">
        <f aca="true" t="shared" si="21" ref="U41:U46">IF(T41=0,"เต็ม",IF(T41&gt;0,"ไม่เต็ม",IF(T41&lt;0,"ผิด","error")))</f>
        <v>เต็ม</v>
      </c>
      <c r="V41" s="16">
        <f aca="true" t="shared" si="22" ref="V41:V46">IF(U41="เต็ม",0,IF(U41="ไม่เต็ม",1,"ผิด"))</f>
        <v>0</v>
      </c>
      <c r="W41" s="118"/>
      <c r="X41" s="118"/>
    </row>
    <row r="42" spans="1:24" s="17" customFormat="1" ht="24">
      <c r="A42" s="88">
        <v>36</v>
      </c>
      <c r="B42" s="87"/>
      <c r="C42" s="87"/>
      <c r="D42" s="87"/>
      <c r="E42" s="87"/>
      <c r="F42" s="89"/>
      <c r="G42" s="89"/>
      <c r="H42" s="108">
        <f t="shared" si="16"/>
        <v>0</v>
      </c>
      <c r="I42" s="109"/>
      <c r="J42" s="88"/>
      <c r="K42" s="99">
        <f t="shared" si="14"/>
        <v>0</v>
      </c>
      <c r="L42" s="99"/>
      <c r="M42" s="89">
        <f t="shared" si="17"/>
        <v>0</v>
      </c>
      <c r="N42" s="100">
        <f t="shared" si="18"/>
        <v>0</v>
      </c>
      <c r="O42" s="89">
        <f t="shared" si="19"/>
        <v>0</v>
      </c>
      <c r="P42" s="87"/>
      <c r="Q42" s="28">
        <f>L43-L42</f>
        <v>0</v>
      </c>
      <c r="R42" s="29">
        <f>J43-J42</f>
        <v>0</v>
      </c>
      <c r="S42" s="16">
        <f t="shared" si="15"/>
        <v>0</v>
      </c>
      <c r="T42" s="16">
        <f t="shared" si="20"/>
        <v>0</v>
      </c>
      <c r="U42" s="16" t="str">
        <f t="shared" si="21"/>
        <v>เต็ม</v>
      </c>
      <c r="V42" s="16">
        <f t="shared" si="22"/>
        <v>0</v>
      </c>
      <c r="W42" s="118"/>
      <c r="X42" s="118"/>
    </row>
    <row r="43" spans="1:24" s="17" customFormat="1" ht="24">
      <c r="A43" s="88">
        <v>37</v>
      </c>
      <c r="B43" s="87"/>
      <c r="C43" s="87"/>
      <c r="D43" s="87"/>
      <c r="E43" s="87"/>
      <c r="F43" s="89"/>
      <c r="G43" s="89"/>
      <c r="H43" s="108">
        <f t="shared" si="16"/>
        <v>0</v>
      </c>
      <c r="I43" s="89"/>
      <c r="J43" s="88"/>
      <c r="K43" s="99">
        <f t="shared" si="14"/>
        <v>0</v>
      </c>
      <c r="L43" s="99"/>
      <c r="M43" s="89">
        <f t="shared" si="17"/>
        <v>0</v>
      </c>
      <c r="N43" s="100">
        <f t="shared" si="18"/>
        <v>0</v>
      </c>
      <c r="O43" s="89">
        <f t="shared" si="19"/>
        <v>0</v>
      </c>
      <c r="P43" s="87"/>
      <c r="Q43" s="28">
        <f>L44-L43</f>
        <v>0</v>
      </c>
      <c r="R43" s="29">
        <f>J44-J43</f>
        <v>0</v>
      </c>
      <c r="S43" s="16">
        <f t="shared" si="15"/>
        <v>0</v>
      </c>
      <c r="T43" s="16">
        <f t="shared" si="20"/>
        <v>0</v>
      </c>
      <c r="U43" s="16" t="str">
        <f t="shared" si="21"/>
        <v>เต็ม</v>
      </c>
      <c r="V43" s="16">
        <f t="shared" si="22"/>
        <v>0</v>
      </c>
      <c r="W43" s="118"/>
      <c r="X43" s="118"/>
    </row>
    <row r="44" spans="1:24" s="17" customFormat="1" ht="24">
      <c r="A44" s="88">
        <v>38</v>
      </c>
      <c r="B44" s="87"/>
      <c r="C44" s="87"/>
      <c r="D44" s="87"/>
      <c r="E44" s="87"/>
      <c r="F44" s="89"/>
      <c r="G44" s="89"/>
      <c r="H44" s="108">
        <f t="shared" si="16"/>
        <v>0</v>
      </c>
      <c r="I44" s="89"/>
      <c r="J44" s="88"/>
      <c r="K44" s="99">
        <f t="shared" si="14"/>
        <v>0</v>
      </c>
      <c r="L44" s="99"/>
      <c r="M44" s="89">
        <f t="shared" si="17"/>
        <v>0</v>
      </c>
      <c r="N44" s="100">
        <f t="shared" si="18"/>
        <v>0</v>
      </c>
      <c r="O44" s="89">
        <f t="shared" si="19"/>
        <v>0</v>
      </c>
      <c r="P44" s="87"/>
      <c r="Q44" s="28">
        <f>L45-L44</f>
        <v>0</v>
      </c>
      <c r="R44" s="29">
        <f>J45-J44</f>
        <v>0</v>
      </c>
      <c r="S44" s="16">
        <f t="shared" si="15"/>
        <v>0</v>
      </c>
      <c r="T44" s="16">
        <f t="shared" si="20"/>
        <v>0</v>
      </c>
      <c r="U44" s="16" t="str">
        <f t="shared" si="21"/>
        <v>เต็ม</v>
      </c>
      <c r="V44" s="16">
        <f t="shared" si="22"/>
        <v>0</v>
      </c>
      <c r="W44" s="118"/>
      <c r="X44" s="118"/>
    </row>
    <row r="45" spans="1:24" s="17" customFormat="1" ht="24">
      <c r="A45" s="88">
        <v>39</v>
      </c>
      <c r="B45" s="87"/>
      <c r="C45" s="87"/>
      <c r="D45" s="87"/>
      <c r="E45" s="87"/>
      <c r="F45" s="89"/>
      <c r="G45" s="89"/>
      <c r="H45" s="108">
        <f t="shared" si="16"/>
        <v>0</v>
      </c>
      <c r="I45" s="89"/>
      <c r="J45" s="88"/>
      <c r="K45" s="99">
        <f t="shared" si="14"/>
        <v>0</v>
      </c>
      <c r="L45" s="99"/>
      <c r="M45" s="89">
        <f t="shared" si="17"/>
        <v>0</v>
      </c>
      <c r="N45" s="100">
        <f t="shared" si="18"/>
        <v>0</v>
      </c>
      <c r="O45" s="89">
        <f t="shared" si="19"/>
        <v>0</v>
      </c>
      <c r="P45" s="87"/>
      <c r="Q45" s="28">
        <f>L46-L45</f>
        <v>0</v>
      </c>
      <c r="R45" s="29">
        <f>J46-J45</f>
        <v>0</v>
      </c>
      <c r="S45" s="16">
        <f t="shared" si="15"/>
        <v>0</v>
      </c>
      <c r="T45" s="16">
        <f t="shared" si="20"/>
        <v>0</v>
      </c>
      <c r="U45" s="16" t="str">
        <f t="shared" si="21"/>
        <v>เต็ม</v>
      </c>
      <c r="V45" s="16">
        <f t="shared" si="22"/>
        <v>0</v>
      </c>
      <c r="W45" s="118"/>
      <c r="X45" s="118"/>
    </row>
    <row r="46" spans="1:24" s="17" customFormat="1" ht="24">
      <c r="A46" s="88">
        <v>40</v>
      </c>
      <c r="B46" s="87"/>
      <c r="C46" s="87"/>
      <c r="D46" s="87"/>
      <c r="E46" s="87"/>
      <c r="F46" s="89"/>
      <c r="G46" s="89"/>
      <c r="H46" s="108">
        <f t="shared" si="16"/>
        <v>0</v>
      </c>
      <c r="I46" s="109"/>
      <c r="J46" s="88"/>
      <c r="K46" s="99">
        <f t="shared" si="14"/>
        <v>0</v>
      </c>
      <c r="L46" s="99"/>
      <c r="M46" s="89">
        <f t="shared" si="17"/>
        <v>0</v>
      </c>
      <c r="N46" s="100">
        <f t="shared" si="18"/>
        <v>0</v>
      </c>
      <c r="O46" s="89">
        <f t="shared" si="19"/>
        <v>0</v>
      </c>
      <c r="P46" s="87"/>
      <c r="Q46" s="28">
        <f>L47-L46</f>
        <v>0</v>
      </c>
      <c r="R46" s="29">
        <f>J47-J46</f>
        <v>0</v>
      </c>
      <c r="S46" s="16">
        <f t="shared" si="15"/>
        <v>0</v>
      </c>
      <c r="T46" s="16">
        <f t="shared" si="20"/>
        <v>0</v>
      </c>
      <c r="U46" s="16" t="str">
        <f t="shared" si="21"/>
        <v>เต็ม</v>
      </c>
      <c r="V46" s="16">
        <f t="shared" si="22"/>
        <v>0</v>
      </c>
      <c r="W46" s="118"/>
      <c r="X46" s="118"/>
    </row>
    <row r="47" spans="1:22" ht="24">
      <c r="A47" s="88">
        <v>41</v>
      </c>
      <c r="B47" s="87"/>
      <c r="C47" s="87"/>
      <c r="D47" s="87"/>
      <c r="E47" s="87"/>
      <c r="F47" s="89"/>
      <c r="G47" s="89"/>
      <c r="H47" s="108">
        <f t="shared" si="2"/>
        <v>0</v>
      </c>
      <c r="I47" s="109"/>
      <c r="J47" s="88"/>
      <c r="K47" s="99">
        <f t="shared" si="14"/>
        <v>0</v>
      </c>
      <c r="L47" s="99"/>
      <c r="M47" s="89">
        <f t="shared" si="7"/>
        <v>0</v>
      </c>
      <c r="N47" s="100">
        <f t="shared" si="8"/>
        <v>0</v>
      </c>
      <c r="O47" s="89">
        <f t="shared" si="9"/>
        <v>0</v>
      </c>
      <c r="P47" s="87"/>
      <c r="Q47" s="28">
        <f>L52-L47</f>
        <v>0</v>
      </c>
      <c r="R47" s="29">
        <f>J52-J47</f>
        <v>0</v>
      </c>
      <c r="S47" s="16">
        <f t="shared" si="15"/>
        <v>0</v>
      </c>
      <c r="T47" s="16">
        <f t="shared" si="5"/>
        <v>0</v>
      </c>
      <c r="U47" s="16" t="str">
        <f t="shared" si="10"/>
        <v>เต็ม</v>
      </c>
      <c r="V47" s="16">
        <f t="shared" si="6"/>
        <v>0</v>
      </c>
    </row>
    <row r="48" spans="1:24" s="17" customFormat="1" ht="24">
      <c r="A48" s="88">
        <v>42</v>
      </c>
      <c r="B48" s="87"/>
      <c r="C48" s="87"/>
      <c r="D48" s="87"/>
      <c r="E48" s="87"/>
      <c r="F48" s="89"/>
      <c r="G48" s="89"/>
      <c r="H48" s="108">
        <f>G48</f>
        <v>0</v>
      </c>
      <c r="I48" s="109"/>
      <c r="J48" s="88"/>
      <c r="K48" s="99">
        <f t="shared" si="14"/>
        <v>0</v>
      </c>
      <c r="L48" s="99"/>
      <c r="M48" s="89">
        <f>IF(F48+K48&lt;=H48,K48,H48-F48)</f>
        <v>0</v>
      </c>
      <c r="N48" s="100">
        <f>IF(F48+K48&lt;=H48,0,(I48*J48/100)-M48)</f>
        <v>0</v>
      </c>
      <c r="O48" s="89">
        <f>F48+M48</f>
        <v>0</v>
      </c>
      <c r="P48" s="87"/>
      <c r="Q48" s="28">
        <f>L49-L48</f>
        <v>0</v>
      </c>
      <c r="R48" s="29">
        <f>J49-J48</f>
        <v>0</v>
      </c>
      <c r="S48" s="16">
        <f t="shared" si="15"/>
        <v>0</v>
      </c>
      <c r="T48" s="16">
        <f>S48-J48</f>
        <v>0</v>
      </c>
      <c r="U48" s="16" t="str">
        <f>IF(T48=0,"เต็ม",IF(T48&gt;0,"ไม่เต็ม",IF(T48&lt;0,"ผิด","error")))</f>
        <v>เต็ม</v>
      </c>
      <c r="V48" s="16">
        <f>IF(U48="เต็ม",0,IF(U48="ไม่เต็ม",1,"ผิด"))</f>
        <v>0</v>
      </c>
      <c r="W48" s="118"/>
      <c r="X48" s="118"/>
    </row>
    <row r="49" spans="1:24" s="17" customFormat="1" ht="24">
      <c r="A49" s="88">
        <v>43</v>
      </c>
      <c r="B49" s="87"/>
      <c r="C49" s="87"/>
      <c r="D49" s="87"/>
      <c r="E49" s="87"/>
      <c r="F49" s="89"/>
      <c r="G49" s="89"/>
      <c r="H49" s="108">
        <f>G49</f>
        <v>0</v>
      </c>
      <c r="I49" s="89"/>
      <c r="J49" s="88"/>
      <c r="K49" s="99">
        <f t="shared" si="14"/>
        <v>0</v>
      </c>
      <c r="L49" s="99"/>
      <c r="M49" s="89">
        <f>IF(F49+K49&lt;=H49,K49,H49-F49)</f>
        <v>0</v>
      </c>
      <c r="N49" s="100">
        <f>IF(F49+K49&lt;=H49,0,(I49*J49/100)-M49)</f>
        <v>0</v>
      </c>
      <c r="O49" s="89">
        <f>F49+M49</f>
        <v>0</v>
      </c>
      <c r="P49" s="87"/>
      <c r="Q49" s="28">
        <f>L50-L49</f>
        <v>0</v>
      </c>
      <c r="R49" s="29">
        <f>J50-J49</f>
        <v>0</v>
      </c>
      <c r="S49" s="16">
        <f t="shared" si="15"/>
        <v>0</v>
      </c>
      <c r="T49" s="16">
        <f>S49-J49</f>
        <v>0</v>
      </c>
      <c r="U49" s="16" t="str">
        <f>IF(T49=0,"เต็ม",IF(T49&gt;0,"ไม่เต็ม",IF(T49&lt;0,"ผิด","error")))</f>
        <v>เต็ม</v>
      </c>
      <c r="V49" s="16">
        <f>IF(U49="เต็ม",0,IF(U49="ไม่เต็ม",1,"ผิด"))</f>
        <v>0</v>
      </c>
      <c r="W49" s="118"/>
      <c r="X49" s="118"/>
    </row>
    <row r="50" spans="1:24" s="17" customFormat="1" ht="24">
      <c r="A50" s="88">
        <v>44</v>
      </c>
      <c r="B50" s="87"/>
      <c r="C50" s="87"/>
      <c r="D50" s="87"/>
      <c r="E50" s="87"/>
      <c r="F50" s="89"/>
      <c r="G50" s="89"/>
      <c r="H50" s="108">
        <f>G50</f>
        <v>0</v>
      </c>
      <c r="I50" s="89"/>
      <c r="J50" s="88"/>
      <c r="K50" s="99">
        <f t="shared" si="14"/>
        <v>0</v>
      </c>
      <c r="L50" s="99"/>
      <c r="M50" s="89">
        <f>IF(F50+K50&lt;=H50,K50,H50-F50)</f>
        <v>0</v>
      </c>
      <c r="N50" s="100">
        <f>IF(F50+K50&lt;=H50,0,(I50*J50/100)-M50)</f>
        <v>0</v>
      </c>
      <c r="O50" s="89">
        <f>F50+M50</f>
        <v>0</v>
      </c>
      <c r="P50" s="87"/>
      <c r="Q50" s="28">
        <f>L51-L50</f>
        <v>0</v>
      </c>
      <c r="R50" s="29">
        <f>J51-J50</f>
        <v>0</v>
      </c>
      <c r="S50" s="16">
        <f t="shared" si="15"/>
        <v>0</v>
      </c>
      <c r="T50" s="16">
        <f>S50-J50</f>
        <v>0</v>
      </c>
      <c r="U50" s="16" t="str">
        <f>IF(T50=0,"เต็ม",IF(T50&gt;0,"ไม่เต็ม",IF(T50&lt;0,"ผิด","error")))</f>
        <v>เต็ม</v>
      </c>
      <c r="V50" s="16">
        <f>IF(U50="เต็ม",0,IF(U50="ไม่เต็ม",1,"ผิด"))</f>
        <v>0</v>
      </c>
      <c r="W50" s="118"/>
      <c r="X50" s="118"/>
    </row>
    <row r="51" spans="1:24" s="17" customFormat="1" ht="24">
      <c r="A51" s="88">
        <v>45</v>
      </c>
      <c r="B51" s="87"/>
      <c r="C51" s="87"/>
      <c r="D51" s="87"/>
      <c r="E51" s="87"/>
      <c r="F51" s="89"/>
      <c r="G51" s="89"/>
      <c r="H51" s="108">
        <f>G51</f>
        <v>0</v>
      </c>
      <c r="I51" s="89"/>
      <c r="J51" s="88"/>
      <c r="K51" s="99">
        <f t="shared" si="14"/>
        <v>0</v>
      </c>
      <c r="L51" s="99"/>
      <c r="M51" s="89">
        <f>IF(F51+K51&lt;=H51,K51,H51-F51)</f>
        <v>0</v>
      </c>
      <c r="N51" s="100">
        <f>IF(F51+K51&lt;=H51,0,(I51*J51/100)-M51)</f>
        <v>0</v>
      </c>
      <c r="O51" s="89">
        <f>F51+M51</f>
        <v>0</v>
      </c>
      <c r="P51" s="87"/>
      <c r="Q51" s="28">
        <f>L52-L51</f>
        <v>0</v>
      </c>
      <c r="R51" s="29">
        <f>J52-J51</f>
        <v>0</v>
      </c>
      <c r="S51" s="16">
        <f t="shared" si="15"/>
        <v>0</v>
      </c>
      <c r="T51" s="16">
        <f>S51-J51</f>
        <v>0</v>
      </c>
      <c r="U51" s="16" t="str">
        <f>IF(T51=0,"เต็ม",IF(T51&gt;0,"ไม่เต็ม",IF(T51&lt;0,"ผิด","error")))</f>
        <v>เต็ม</v>
      </c>
      <c r="V51" s="16">
        <f>IF(U51="เต็ม",0,IF(U51="ไม่เต็ม",1,"ผิด"))</f>
        <v>0</v>
      </c>
      <c r="W51" s="118"/>
      <c r="X51" s="118"/>
    </row>
    <row r="52" spans="1:22" ht="24">
      <c r="A52" s="88">
        <v>46</v>
      </c>
      <c r="B52" s="87"/>
      <c r="C52" s="87"/>
      <c r="D52" s="87"/>
      <c r="E52" s="87"/>
      <c r="F52" s="89"/>
      <c r="G52" s="89"/>
      <c r="H52" s="108">
        <f t="shared" si="2"/>
        <v>0</v>
      </c>
      <c r="I52" s="109"/>
      <c r="J52" s="88"/>
      <c r="K52" s="99">
        <f t="shared" si="14"/>
        <v>0</v>
      </c>
      <c r="L52" s="99"/>
      <c r="M52" s="89">
        <f t="shared" si="7"/>
        <v>0</v>
      </c>
      <c r="N52" s="100">
        <f t="shared" si="8"/>
        <v>0</v>
      </c>
      <c r="O52" s="89">
        <f t="shared" si="9"/>
        <v>0</v>
      </c>
      <c r="P52" s="87"/>
      <c r="Q52" s="28">
        <f t="shared" si="3"/>
        <v>0</v>
      </c>
      <c r="R52" s="29">
        <f t="shared" si="4"/>
        <v>0</v>
      </c>
      <c r="S52" s="16">
        <f t="shared" si="15"/>
        <v>0</v>
      </c>
      <c r="T52" s="16">
        <f t="shared" si="5"/>
        <v>0</v>
      </c>
      <c r="U52" s="16" t="str">
        <f t="shared" si="10"/>
        <v>เต็ม</v>
      </c>
      <c r="V52" s="16">
        <f t="shared" si="6"/>
        <v>0</v>
      </c>
    </row>
    <row r="53" spans="1:22" ht="24">
      <c r="A53" s="88">
        <v>47</v>
      </c>
      <c r="B53" s="87"/>
      <c r="C53" s="87"/>
      <c r="D53" s="87"/>
      <c r="E53" s="87"/>
      <c r="F53" s="89"/>
      <c r="G53" s="89"/>
      <c r="H53" s="108">
        <f t="shared" si="2"/>
        <v>0</v>
      </c>
      <c r="I53" s="89"/>
      <c r="J53" s="88"/>
      <c r="K53" s="99">
        <f>ROUNDUP(($I53*$J53/100),-1)</f>
        <v>0</v>
      </c>
      <c r="L53" s="99"/>
      <c r="M53" s="89">
        <f t="shared" si="7"/>
        <v>0</v>
      </c>
      <c r="N53" s="100">
        <f t="shared" si="8"/>
        <v>0</v>
      </c>
      <c r="O53" s="89">
        <f t="shared" si="9"/>
        <v>0</v>
      </c>
      <c r="P53" s="87"/>
      <c r="Q53" s="28">
        <f t="shared" si="3"/>
        <v>0</v>
      </c>
      <c r="R53" s="29">
        <f t="shared" si="4"/>
        <v>0</v>
      </c>
      <c r="S53" s="16">
        <f t="shared" si="15"/>
        <v>0</v>
      </c>
      <c r="T53" s="16">
        <f t="shared" si="5"/>
        <v>0</v>
      </c>
      <c r="U53" s="16" t="str">
        <f t="shared" si="10"/>
        <v>เต็ม</v>
      </c>
      <c r="V53" s="16">
        <f t="shared" si="6"/>
        <v>0</v>
      </c>
    </row>
    <row r="54" spans="1:22" ht="24">
      <c r="A54" s="88">
        <v>48</v>
      </c>
      <c r="B54" s="87"/>
      <c r="C54" s="87"/>
      <c r="D54" s="87"/>
      <c r="E54" s="87"/>
      <c r="F54" s="89"/>
      <c r="G54" s="89"/>
      <c r="H54" s="108">
        <f t="shared" si="2"/>
        <v>0</v>
      </c>
      <c r="I54" s="89"/>
      <c r="J54" s="88"/>
      <c r="K54" s="99">
        <f>ROUNDUP(($I54*$J54/100),-1)</f>
        <v>0</v>
      </c>
      <c r="L54" s="99"/>
      <c r="M54" s="89">
        <f t="shared" si="7"/>
        <v>0</v>
      </c>
      <c r="N54" s="100">
        <f t="shared" si="8"/>
        <v>0</v>
      </c>
      <c r="O54" s="89">
        <f t="shared" si="9"/>
        <v>0</v>
      </c>
      <c r="P54" s="87"/>
      <c r="Q54" s="28">
        <f t="shared" si="3"/>
        <v>0</v>
      </c>
      <c r="R54" s="29">
        <f t="shared" si="4"/>
        <v>0</v>
      </c>
      <c r="S54" s="16">
        <f t="shared" si="15"/>
        <v>0</v>
      </c>
      <c r="T54" s="16">
        <f t="shared" si="5"/>
        <v>0</v>
      </c>
      <c r="U54" s="16" t="str">
        <f t="shared" si="10"/>
        <v>เต็ม</v>
      </c>
      <c r="V54" s="16">
        <f t="shared" si="6"/>
        <v>0</v>
      </c>
    </row>
    <row r="55" spans="1:22" ht="24">
      <c r="A55" s="88">
        <v>49</v>
      </c>
      <c r="B55" s="87"/>
      <c r="C55" s="87"/>
      <c r="D55" s="87"/>
      <c r="E55" s="87"/>
      <c r="F55" s="89"/>
      <c r="G55" s="89"/>
      <c r="H55" s="108">
        <f t="shared" si="2"/>
        <v>0</v>
      </c>
      <c r="I55" s="89"/>
      <c r="J55" s="88"/>
      <c r="K55" s="99">
        <f>ROUNDUP(($I55*$J55/100),-1)</f>
        <v>0</v>
      </c>
      <c r="L55" s="99"/>
      <c r="M55" s="89">
        <f t="shared" si="7"/>
        <v>0</v>
      </c>
      <c r="N55" s="100">
        <f t="shared" si="8"/>
        <v>0</v>
      </c>
      <c r="O55" s="89">
        <f t="shared" si="9"/>
        <v>0</v>
      </c>
      <c r="P55" s="87"/>
      <c r="Q55" s="28">
        <f t="shared" si="3"/>
        <v>0</v>
      </c>
      <c r="R55" s="29">
        <f t="shared" si="4"/>
        <v>0</v>
      </c>
      <c r="S55" s="16">
        <f t="shared" si="15"/>
        <v>0</v>
      </c>
      <c r="T55" s="16">
        <f t="shared" si="5"/>
        <v>0</v>
      </c>
      <c r="U55" s="16" t="str">
        <f t="shared" si="10"/>
        <v>เต็ม</v>
      </c>
      <c r="V55" s="16">
        <f t="shared" si="6"/>
        <v>0</v>
      </c>
    </row>
    <row r="56" spans="1:22" ht="24">
      <c r="A56" s="88">
        <v>50</v>
      </c>
      <c r="B56" s="87"/>
      <c r="C56" s="87"/>
      <c r="D56" s="87"/>
      <c r="E56" s="87"/>
      <c r="F56" s="89"/>
      <c r="G56" s="89"/>
      <c r="H56" s="108">
        <f t="shared" si="2"/>
        <v>0</v>
      </c>
      <c r="I56" s="89"/>
      <c r="J56" s="88"/>
      <c r="K56" s="99">
        <f>ROUNDUP(($I56*$J56/100),-1)</f>
        <v>0</v>
      </c>
      <c r="L56" s="99"/>
      <c r="M56" s="89">
        <f t="shared" si="7"/>
        <v>0</v>
      </c>
      <c r="N56" s="100">
        <f t="shared" si="8"/>
        <v>0</v>
      </c>
      <c r="O56" s="89">
        <f t="shared" si="9"/>
        <v>0</v>
      </c>
      <c r="P56" s="87"/>
      <c r="Q56" s="28" t="e">
        <f>#REF!-L56</f>
        <v>#REF!</v>
      </c>
      <c r="R56" s="29" t="e">
        <f>#REF!-J56</f>
        <v>#REF!</v>
      </c>
      <c r="S56" s="16">
        <f t="shared" si="15"/>
        <v>0</v>
      </c>
      <c r="T56" s="16">
        <f t="shared" si="5"/>
        <v>0</v>
      </c>
      <c r="U56" s="16" t="str">
        <f t="shared" si="10"/>
        <v>เต็ม</v>
      </c>
      <c r="V56" s="16">
        <f t="shared" si="6"/>
        <v>0</v>
      </c>
    </row>
    <row r="57" spans="1:24" s="24" customFormat="1" ht="24.75" thickBot="1">
      <c r="A57" s="140" t="s">
        <v>77</v>
      </c>
      <c r="B57" s="141"/>
      <c r="C57" s="141"/>
      <c r="D57" s="141"/>
      <c r="E57" s="141"/>
      <c r="F57" s="110"/>
      <c r="G57" s="110"/>
      <c r="H57" s="110">
        <f t="shared" si="2"/>
        <v>0</v>
      </c>
      <c r="I57" s="110"/>
      <c r="J57" s="140"/>
      <c r="K57" s="142">
        <f>ROUNDUP(($I57*$J57/100),-1)</f>
        <v>0</v>
      </c>
      <c r="L57" s="142"/>
      <c r="M57" s="110">
        <f>IF(F57+K57&lt;=H57,K57,H57-F57)</f>
        <v>0</v>
      </c>
      <c r="N57" s="143">
        <f>IF(F57+K57&lt;=H57,0,(I57*J57/100)-M57)</f>
        <v>0</v>
      </c>
      <c r="O57" s="110">
        <f>F57+M57</f>
        <v>0</v>
      </c>
      <c r="P57" s="141"/>
      <c r="Q57" s="144"/>
      <c r="R57" s="33"/>
      <c r="S57" s="33"/>
      <c r="T57" s="33"/>
      <c r="U57" s="33"/>
      <c r="V57" s="33">
        <f>SUM(V7:V56)</f>
        <v>0</v>
      </c>
      <c r="W57" s="145"/>
      <c r="X57" s="145"/>
    </row>
    <row r="58" spans="6:24" ht="24">
      <c r="F58" s="13">
        <f>SUM(F7:F57)</f>
        <v>0</v>
      </c>
      <c r="I58" s="3"/>
      <c r="J58" s="158" t="s">
        <v>53</v>
      </c>
      <c r="K58" s="158"/>
      <c r="L58" s="158"/>
      <c r="M58" s="159">
        <f>SUM(M7:N57)</f>
        <v>0</v>
      </c>
      <c r="N58" s="159"/>
      <c r="O58" s="11"/>
      <c r="Q58" s="160" t="s">
        <v>63</v>
      </c>
      <c r="R58" s="161"/>
      <c r="S58" s="162"/>
      <c r="W58" s="34" t="s">
        <v>64</v>
      </c>
      <c r="X58" s="34" t="s">
        <v>65</v>
      </c>
    </row>
    <row r="59" spans="17:24" ht="24.75" thickBot="1">
      <c r="Q59" s="153" t="s">
        <v>62</v>
      </c>
      <c r="R59" s="154"/>
      <c r="S59" s="155"/>
      <c r="W59" s="34">
        <v>0</v>
      </c>
      <c r="X59" s="34">
        <v>0</v>
      </c>
    </row>
    <row r="60" spans="1:24" ht="24">
      <c r="A60" s="1" t="s">
        <v>25</v>
      </c>
      <c r="W60" s="34">
        <v>60</v>
      </c>
      <c r="X60" s="34">
        <v>1</v>
      </c>
    </row>
    <row r="61" spans="1:24" ht="24">
      <c r="A61" s="1" t="s">
        <v>75</v>
      </c>
      <c r="J61" s="151" t="s">
        <v>22</v>
      </c>
      <c r="K61" s="151"/>
      <c r="L61" s="151"/>
      <c r="M61" s="151"/>
      <c r="N61" s="151"/>
      <c r="O61" s="151"/>
      <c r="P61" s="156"/>
      <c r="W61" s="34">
        <v>61.91</v>
      </c>
      <c r="X61" s="34">
        <v>1.25</v>
      </c>
    </row>
    <row r="62" spans="2:24" ht="24">
      <c r="B62" s="17" t="s">
        <v>54</v>
      </c>
      <c r="J62" s="151" t="s">
        <v>8</v>
      </c>
      <c r="K62" s="151"/>
      <c r="L62" s="151"/>
      <c r="M62" s="151"/>
      <c r="N62" s="151"/>
      <c r="O62" s="151"/>
      <c r="P62" s="156"/>
      <c r="W62" s="34">
        <v>63.82</v>
      </c>
      <c r="X62" s="34">
        <v>1.5</v>
      </c>
    </row>
    <row r="63" spans="23:24" ht="24">
      <c r="W63" s="34">
        <v>65.73</v>
      </c>
      <c r="X63" s="34">
        <v>1.75</v>
      </c>
    </row>
    <row r="64" spans="23:24" ht="24">
      <c r="W64" s="34">
        <v>67.64</v>
      </c>
      <c r="X64" s="34">
        <v>2</v>
      </c>
    </row>
    <row r="65" spans="23:24" ht="24">
      <c r="W65" s="34">
        <v>69.55</v>
      </c>
      <c r="X65" s="34">
        <v>2.25</v>
      </c>
    </row>
    <row r="66" spans="23:24" ht="24">
      <c r="W66" s="34">
        <v>71.46</v>
      </c>
      <c r="X66" s="34">
        <v>2.5</v>
      </c>
    </row>
    <row r="67" spans="23:24" ht="24">
      <c r="W67" s="34">
        <v>73.37</v>
      </c>
      <c r="X67" s="34">
        <v>2.75</v>
      </c>
    </row>
    <row r="68" spans="23:24" ht="24">
      <c r="W68" s="34">
        <v>75.28</v>
      </c>
      <c r="X68" s="34">
        <v>3</v>
      </c>
    </row>
    <row r="69" spans="23:24" ht="24">
      <c r="W69" s="34">
        <v>77.19</v>
      </c>
      <c r="X69" s="34">
        <v>3.25</v>
      </c>
    </row>
    <row r="70" spans="23:24" ht="24">
      <c r="W70" s="34">
        <v>79.1</v>
      </c>
      <c r="X70" s="34">
        <v>3.5</v>
      </c>
    </row>
    <row r="71" spans="23:24" ht="24">
      <c r="W71" s="34">
        <v>81.01</v>
      </c>
      <c r="X71" s="34">
        <v>3.75</v>
      </c>
    </row>
    <row r="72" spans="23:24" ht="24">
      <c r="W72" s="34">
        <v>82.92</v>
      </c>
      <c r="X72" s="34">
        <v>4</v>
      </c>
    </row>
    <row r="73" spans="23:24" ht="24">
      <c r="W73" s="34">
        <v>84.83</v>
      </c>
      <c r="X73" s="34">
        <v>4.25</v>
      </c>
    </row>
    <row r="74" spans="23:24" ht="24">
      <c r="W74" s="34">
        <v>86.74</v>
      </c>
      <c r="X74" s="34">
        <v>4.5</v>
      </c>
    </row>
    <row r="75" spans="23:24" ht="24">
      <c r="W75" s="34">
        <v>88.65</v>
      </c>
      <c r="X75" s="34">
        <v>4.75</v>
      </c>
    </row>
    <row r="76" spans="23:24" ht="24">
      <c r="W76" s="34">
        <v>90.56</v>
      </c>
      <c r="X76" s="34">
        <v>5</v>
      </c>
    </row>
    <row r="77" spans="23:24" ht="24">
      <c r="W77" s="34">
        <v>92.47</v>
      </c>
      <c r="X77" s="34">
        <v>5.25</v>
      </c>
    </row>
    <row r="78" spans="23:24" ht="24">
      <c r="W78" s="34">
        <v>94.38</v>
      </c>
      <c r="X78" s="34">
        <v>5.5</v>
      </c>
    </row>
    <row r="79" spans="23:24" ht="24">
      <c r="W79" s="34">
        <v>96.29</v>
      </c>
      <c r="X79" s="34">
        <v>5.75</v>
      </c>
    </row>
    <row r="80" spans="23:24" ht="24">
      <c r="W80" s="34">
        <v>98.2</v>
      </c>
      <c r="X80" s="34">
        <v>6</v>
      </c>
    </row>
  </sheetData>
  <sheetProtection/>
  <mergeCells count="19">
    <mergeCell ref="M58:N58"/>
    <mergeCell ref="D5:D6"/>
    <mergeCell ref="E5:E6"/>
    <mergeCell ref="B5:B6"/>
    <mergeCell ref="P5:P6"/>
    <mergeCell ref="A1:P1"/>
    <mergeCell ref="A2:P2"/>
    <mergeCell ref="A3:P3"/>
    <mergeCell ref="A4:P4"/>
    <mergeCell ref="Q3:V3"/>
    <mergeCell ref="Q5:R5"/>
    <mergeCell ref="S5:V5"/>
    <mergeCell ref="I5:I6"/>
    <mergeCell ref="M5:M6"/>
    <mergeCell ref="J62:P62"/>
    <mergeCell ref="Q58:S58"/>
    <mergeCell ref="Q59:S59"/>
    <mergeCell ref="J61:P61"/>
    <mergeCell ref="J58:L58"/>
  </mergeCells>
  <conditionalFormatting sqref="Q7:Q40 Q52:Q56 Q47">
    <cfRule type="cellIs" priority="17" dxfId="1" operator="greaterThan" stopIfTrue="1">
      <formula>0.00001</formula>
    </cfRule>
    <cfRule type="cellIs" priority="18" dxfId="0" operator="lessThan" stopIfTrue="1">
      <formula>0.000001</formula>
    </cfRule>
  </conditionalFormatting>
  <conditionalFormatting sqref="R7">
    <cfRule type="cellIs" priority="15" dxfId="1" operator="greaterThan" stopIfTrue="1">
      <formula>0.00001</formula>
    </cfRule>
    <cfRule type="cellIs" priority="16" dxfId="0" operator="lessThan" stopIfTrue="1">
      <formula>0.000001</formula>
    </cfRule>
  </conditionalFormatting>
  <conditionalFormatting sqref="R8:R40 R52:R56 R47">
    <cfRule type="cellIs" priority="13" dxfId="1" operator="greaterThan" stopIfTrue="1">
      <formula>0.00001</formula>
    </cfRule>
    <cfRule type="cellIs" priority="14" dxfId="0" operator="lessThan" stopIfTrue="1">
      <formula>0.000001</formula>
    </cfRule>
  </conditionalFormatting>
  <conditionalFormatting sqref="Q48:Q51">
    <cfRule type="cellIs" priority="11" dxfId="1" operator="greaterThan" stopIfTrue="1">
      <formula>0.00001</formula>
    </cfRule>
    <cfRule type="cellIs" priority="12" dxfId="0" operator="lessThan" stopIfTrue="1">
      <formula>0.000001</formula>
    </cfRule>
  </conditionalFormatting>
  <conditionalFormatting sqref="R48:R51">
    <cfRule type="cellIs" priority="9" dxfId="1" operator="greaterThan" stopIfTrue="1">
      <formula>0.00001</formula>
    </cfRule>
    <cfRule type="cellIs" priority="10" dxfId="0" operator="lessThan" stopIfTrue="1">
      <formula>0.000001</formula>
    </cfRule>
  </conditionalFormatting>
  <conditionalFormatting sqref="Q46 Q41">
    <cfRule type="cellIs" priority="7" dxfId="1" operator="greaterThan" stopIfTrue="1">
      <formula>0.00001</formula>
    </cfRule>
    <cfRule type="cellIs" priority="8" dxfId="0" operator="lessThan" stopIfTrue="1">
      <formula>0.000001</formula>
    </cfRule>
  </conditionalFormatting>
  <conditionalFormatting sqref="R46 R41">
    <cfRule type="cellIs" priority="5" dxfId="1" operator="greaterThan" stopIfTrue="1">
      <formula>0.00001</formula>
    </cfRule>
    <cfRule type="cellIs" priority="6" dxfId="0" operator="lessThan" stopIfTrue="1">
      <formula>0.000001</formula>
    </cfRule>
  </conditionalFormatting>
  <conditionalFormatting sqref="Q42:Q45">
    <cfRule type="cellIs" priority="3" dxfId="1" operator="greaterThan" stopIfTrue="1">
      <formula>0.00001</formula>
    </cfRule>
    <cfRule type="cellIs" priority="4" dxfId="0" operator="lessThan" stopIfTrue="1">
      <formula>0.000001</formula>
    </cfRule>
  </conditionalFormatting>
  <conditionalFormatting sqref="R42:R45">
    <cfRule type="cellIs" priority="1" dxfId="1" operator="greaterThan" stopIfTrue="1">
      <formula>0.00001</formula>
    </cfRule>
    <cfRule type="cellIs" priority="2" dxfId="0" operator="lessThan" stopIfTrue="1">
      <formula>0.000001</formula>
    </cfRule>
  </conditionalFormatting>
  <printOptions/>
  <pageMargins left="0.2755905511811024" right="0.1968503937007874" top="0.4724409448818898" bottom="0.31496062992125984" header="0.31496062992125984" footer="0.2362204724409449"/>
  <pageSetup fitToHeight="0" fitToWidth="1" horizontalDpi="600" verticalDpi="600" orientation="landscape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view="pageBreakPreview" zoomScale="90" zoomScaleSheetLayoutView="90" zoomScalePageLayoutView="0" workbookViewId="0" topLeftCell="A1">
      <selection activeCell="D15" sqref="D15"/>
    </sheetView>
  </sheetViews>
  <sheetFormatPr defaultColWidth="9.140625" defaultRowHeight="15"/>
  <cols>
    <col min="1" max="1" width="4.421875" style="36" customWidth="1"/>
    <col min="2" max="2" width="27.140625" style="36" customWidth="1"/>
    <col min="3" max="3" width="8.8515625" style="36" customWidth="1"/>
    <col min="4" max="4" width="19.421875" style="36" customWidth="1"/>
    <col min="5" max="5" width="12.421875" style="36" customWidth="1"/>
    <col min="6" max="6" width="8.8515625" style="36" customWidth="1"/>
    <col min="7" max="7" width="9.421875" style="36" customWidth="1"/>
    <col min="8" max="8" width="8.00390625" style="36" customWidth="1"/>
    <col min="9" max="9" width="5.8515625" style="36" customWidth="1"/>
    <col min="10" max="10" width="7.57421875" style="36" hidden="1" customWidth="1"/>
    <col min="11" max="11" width="6.00390625" style="36" customWidth="1"/>
    <col min="12" max="13" width="8.57421875" style="36" customWidth="1"/>
    <col min="14" max="14" width="11.00390625" style="36" customWidth="1"/>
    <col min="15" max="15" width="13.140625" style="36" customWidth="1"/>
    <col min="16" max="16" width="9.8515625" style="58" hidden="1" customWidth="1"/>
    <col min="17" max="17" width="0" style="59" hidden="1" customWidth="1"/>
    <col min="18" max="18" width="13.00390625" style="59" hidden="1" customWidth="1"/>
    <col min="19" max="19" width="0" style="59" hidden="1" customWidth="1"/>
    <col min="20" max="20" width="8.8515625" style="59" hidden="1" customWidth="1"/>
    <col min="21" max="21" width="7.421875" style="59" hidden="1" customWidth="1"/>
    <col min="22" max="23" width="12.421875" style="55" hidden="1" customWidth="1"/>
    <col min="24" max="24" width="0" style="36" hidden="1" customWidth="1"/>
    <col min="25" max="25" width="10.57421875" style="36" customWidth="1"/>
    <col min="26" max="16384" width="9.00390625" style="36" customWidth="1"/>
  </cols>
  <sheetData>
    <row r="1" spans="1:21" ht="22.5" customHeight="1">
      <c r="A1" s="146" t="s">
        <v>68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P1" s="53"/>
      <c r="Q1" s="54"/>
      <c r="R1" s="54"/>
      <c r="S1" s="54"/>
      <c r="T1" s="54"/>
      <c r="U1" s="54"/>
    </row>
    <row r="2" spans="1:21" ht="22.5" customHeight="1">
      <c r="A2" s="146" t="s">
        <v>78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P2" s="56"/>
      <c r="Q2" s="57"/>
      <c r="R2" s="57"/>
      <c r="S2" s="57"/>
      <c r="T2" s="57"/>
      <c r="U2" s="57"/>
    </row>
    <row r="3" spans="1:21" ht="22.5" customHeight="1">
      <c r="A3" s="146" t="s">
        <v>51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P3" s="172" t="s">
        <v>61</v>
      </c>
      <c r="Q3" s="173"/>
      <c r="R3" s="173"/>
      <c r="S3" s="173"/>
      <c r="T3" s="173"/>
      <c r="U3" s="173"/>
    </row>
    <row r="4" spans="1:14" ht="24">
      <c r="A4" s="174" t="s">
        <v>52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</row>
    <row r="5" spans="1:23" s="43" customFormat="1" ht="24">
      <c r="A5" s="60" t="s">
        <v>13</v>
      </c>
      <c r="B5" s="169" t="s">
        <v>7</v>
      </c>
      <c r="C5" s="60" t="s">
        <v>12</v>
      </c>
      <c r="D5" s="169" t="s">
        <v>8</v>
      </c>
      <c r="E5" s="169" t="s">
        <v>9</v>
      </c>
      <c r="F5" s="60" t="s">
        <v>15</v>
      </c>
      <c r="G5" s="61" t="s">
        <v>69</v>
      </c>
      <c r="H5" s="168" t="s">
        <v>10</v>
      </c>
      <c r="I5" s="62" t="s">
        <v>17</v>
      </c>
      <c r="J5" s="62" t="s">
        <v>19</v>
      </c>
      <c r="K5" s="62" t="s">
        <v>23</v>
      </c>
      <c r="L5" s="169" t="s">
        <v>11</v>
      </c>
      <c r="M5" s="62" t="s">
        <v>15</v>
      </c>
      <c r="N5" s="60" t="s">
        <v>15</v>
      </c>
      <c r="O5" s="169" t="s">
        <v>26</v>
      </c>
      <c r="P5" s="176" t="s">
        <v>56</v>
      </c>
      <c r="Q5" s="177"/>
      <c r="R5" s="177" t="s">
        <v>57</v>
      </c>
      <c r="S5" s="177"/>
      <c r="T5" s="177"/>
      <c r="U5" s="177"/>
      <c r="V5" s="37"/>
      <c r="W5" s="37"/>
    </row>
    <row r="6" spans="1:23" s="43" customFormat="1" ht="24">
      <c r="A6" s="63" t="s">
        <v>14</v>
      </c>
      <c r="B6" s="169"/>
      <c r="C6" s="63" t="s">
        <v>8</v>
      </c>
      <c r="D6" s="169"/>
      <c r="E6" s="169"/>
      <c r="F6" s="64" t="s">
        <v>46</v>
      </c>
      <c r="G6" s="65" t="s">
        <v>21</v>
      </c>
      <c r="H6" s="168"/>
      <c r="I6" s="66" t="s">
        <v>18</v>
      </c>
      <c r="J6" s="66"/>
      <c r="K6" s="66" t="s">
        <v>24</v>
      </c>
      <c r="L6" s="169"/>
      <c r="M6" s="66" t="s">
        <v>16</v>
      </c>
      <c r="N6" s="64">
        <v>241701</v>
      </c>
      <c r="O6" s="169"/>
      <c r="P6" s="67" t="s">
        <v>23</v>
      </c>
      <c r="Q6" s="68" t="s">
        <v>17</v>
      </c>
      <c r="R6" s="68" t="s">
        <v>58</v>
      </c>
      <c r="S6" s="68" t="s">
        <v>59</v>
      </c>
      <c r="T6" s="68" t="s">
        <v>60</v>
      </c>
      <c r="U6" s="68"/>
      <c r="V6" s="37"/>
      <c r="W6" s="37"/>
    </row>
    <row r="7" spans="1:23" s="139" customFormat="1" ht="24">
      <c r="A7" s="129">
        <v>1</v>
      </c>
      <c r="B7" s="130"/>
      <c r="C7" s="130"/>
      <c r="D7" s="130"/>
      <c r="E7" s="130"/>
      <c r="F7" s="131"/>
      <c r="G7" s="131"/>
      <c r="H7" s="132"/>
      <c r="I7" s="129"/>
      <c r="J7" s="133">
        <f aca="true" t="shared" si="0" ref="J7:J21">ROUNDUP(($H7*$I7/100),-1)</f>
        <v>0</v>
      </c>
      <c r="K7" s="133"/>
      <c r="L7" s="131">
        <f aca="true" t="shared" si="1" ref="L7:L21">IF(F7+J7&lt;=G7,J7,G7-F7)</f>
        <v>0</v>
      </c>
      <c r="M7" s="134">
        <f aca="true" t="shared" si="2" ref="M7:M21">IF(F7+J7&lt;=G7,0,(H7*I7/100)-L7)</f>
        <v>0</v>
      </c>
      <c r="N7" s="131">
        <f aca="true" t="shared" si="3" ref="N7:N21">F7+L7</f>
        <v>0</v>
      </c>
      <c r="O7" s="130"/>
      <c r="P7" s="135">
        <f>K8-K7</f>
        <v>0</v>
      </c>
      <c r="Q7" s="136">
        <f>I8-I7</f>
        <v>0</v>
      </c>
      <c r="R7" s="137">
        <f aca="true" t="shared" si="4" ref="R7:R33">VLOOKUP(K7,$V$35:$W$57,2)</f>
        <v>0</v>
      </c>
      <c r="S7" s="137">
        <f>R7-I7</f>
        <v>0</v>
      </c>
      <c r="T7" s="137" t="str">
        <f>IF(S7=0,"เต็ม",IF(S7&gt;0,"ไม่เต็ม",IF(S7&lt;0,"ผิด","error")))</f>
        <v>เต็ม</v>
      </c>
      <c r="U7" s="137">
        <f>IF(T7="เต็ม",0,IF(T7="ไม่เต็ม",1,"ผิด"))</f>
        <v>0</v>
      </c>
      <c r="V7" s="138"/>
      <c r="W7" s="138"/>
    </row>
    <row r="8" spans="1:21" ht="24">
      <c r="A8" s="111">
        <v>2</v>
      </c>
      <c r="B8" s="112"/>
      <c r="C8" s="112"/>
      <c r="D8" s="112"/>
      <c r="E8" s="112"/>
      <c r="F8" s="113"/>
      <c r="G8" s="113"/>
      <c r="H8" s="114"/>
      <c r="I8" s="111"/>
      <c r="J8" s="115">
        <f t="shared" si="0"/>
        <v>0</v>
      </c>
      <c r="K8" s="115"/>
      <c r="L8" s="113">
        <f t="shared" si="1"/>
        <v>0</v>
      </c>
      <c r="M8" s="116">
        <f t="shared" si="2"/>
        <v>0</v>
      </c>
      <c r="N8" s="113">
        <f t="shared" si="3"/>
        <v>0</v>
      </c>
      <c r="O8" s="112"/>
      <c r="P8" s="69">
        <f aca="true" t="shared" si="5" ref="P8:P22">K9-K8</f>
        <v>0</v>
      </c>
      <c r="Q8" s="70">
        <f aca="true" t="shared" si="6" ref="Q8:Q22">I9-I8</f>
        <v>0</v>
      </c>
      <c r="R8" s="59">
        <f t="shared" si="4"/>
        <v>0</v>
      </c>
      <c r="S8" s="59">
        <f aca="true" t="shared" si="7" ref="S8:S23">R8-I8</f>
        <v>0</v>
      </c>
      <c r="T8" s="59" t="str">
        <f>IF(S8=0,"เต็ม",IF(S8&gt;0,"ไม่เต็ม",IF(S8&lt;0,"ผิด","error")))</f>
        <v>เต็ม</v>
      </c>
      <c r="U8" s="59">
        <f aca="true" t="shared" si="8" ref="U8:U23">IF(T8="เต็ม",0,IF(T8="ไม่เต็ม",1,"ผิด"))</f>
        <v>0</v>
      </c>
    </row>
    <row r="9" spans="1:21" ht="24">
      <c r="A9" s="111">
        <v>3</v>
      </c>
      <c r="B9" s="112"/>
      <c r="C9" s="112"/>
      <c r="D9" s="112"/>
      <c r="E9" s="112"/>
      <c r="F9" s="113"/>
      <c r="G9" s="113"/>
      <c r="H9" s="114"/>
      <c r="I9" s="111"/>
      <c r="J9" s="115">
        <f t="shared" si="0"/>
        <v>0</v>
      </c>
      <c r="K9" s="115"/>
      <c r="L9" s="113">
        <f t="shared" si="1"/>
        <v>0</v>
      </c>
      <c r="M9" s="116">
        <f t="shared" si="2"/>
        <v>0</v>
      </c>
      <c r="N9" s="113">
        <f t="shared" si="3"/>
        <v>0</v>
      </c>
      <c r="O9" s="112"/>
      <c r="P9" s="69">
        <f t="shared" si="5"/>
        <v>0</v>
      </c>
      <c r="Q9" s="70">
        <f t="shared" si="6"/>
        <v>0</v>
      </c>
      <c r="R9" s="59">
        <f t="shared" si="4"/>
        <v>0</v>
      </c>
      <c r="S9" s="59">
        <f t="shared" si="7"/>
        <v>0</v>
      </c>
      <c r="T9" s="59" t="str">
        <f aca="true" t="shared" si="9" ref="T9:T23">IF(S9=0,"เต็ม",IF(S9&gt;0,"ไม่เต็ม",IF(S9&lt;0,"ผิด","error")))</f>
        <v>เต็ม</v>
      </c>
      <c r="U9" s="59">
        <f t="shared" si="8"/>
        <v>0</v>
      </c>
    </row>
    <row r="10" spans="1:21" ht="24">
      <c r="A10" s="111">
        <v>4</v>
      </c>
      <c r="B10" s="112"/>
      <c r="C10" s="112"/>
      <c r="D10" s="112"/>
      <c r="E10" s="112"/>
      <c r="F10" s="113"/>
      <c r="G10" s="113"/>
      <c r="H10" s="114"/>
      <c r="I10" s="111"/>
      <c r="J10" s="115">
        <f t="shared" si="0"/>
        <v>0</v>
      </c>
      <c r="K10" s="115"/>
      <c r="L10" s="113">
        <f t="shared" si="1"/>
        <v>0</v>
      </c>
      <c r="M10" s="116">
        <f t="shared" si="2"/>
        <v>0</v>
      </c>
      <c r="N10" s="113">
        <f t="shared" si="3"/>
        <v>0</v>
      </c>
      <c r="O10" s="112"/>
      <c r="P10" s="69">
        <f t="shared" si="5"/>
        <v>0</v>
      </c>
      <c r="Q10" s="70">
        <f t="shared" si="6"/>
        <v>0</v>
      </c>
      <c r="R10" s="59">
        <f t="shared" si="4"/>
        <v>0</v>
      </c>
      <c r="S10" s="59">
        <f t="shared" si="7"/>
        <v>0</v>
      </c>
      <c r="T10" s="59" t="str">
        <f t="shared" si="9"/>
        <v>เต็ม</v>
      </c>
      <c r="U10" s="59">
        <f t="shared" si="8"/>
        <v>0</v>
      </c>
    </row>
    <row r="11" spans="1:21" ht="24">
      <c r="A11" s="111">
        <v>5</v>
      </c>
      <c r="B11" s="112"/>
      <c r="C11" s="112"/>
      <c r="D11" s="112"/>
      <c r="E11" s="112"/>
      <c r="F11" s="113"/>
      <c r="G11" s="113"/>
      <c r="H11" s="114"/>
      <c r="I11" s="111"/>
      <c r="J11" s="115">
        <f t="shared" si="0"/>
        <v>0</v>
      </c>
      <c r="K11" s="115"/>
      <c r="L11" s="113">
        <f t="shared" si="1"/>
        <v>0</v>
      </c>
      <c r="M11" s="116">
        <f t="shared" si="2"/>
        <v>0</v>
      </c>
      <c r="N11" s="113">
        <f t="shared" si="3"/>
        <v>0</v>
      </c>
      <c r="O11" s="112"/>
      <c r="P11" s="69">
        <f t="shared" si="5"/>
        <v>0</v>
      </c>
      <c r="Q11" s="70">
        <f t="shared" si="6"/>
        <v>0</v>
      </c>
      <c r="R11" s="59">
        <f t="shared" si="4"/>
        <v>0</v>
      </c>
      <c r="S11" s="59">
        <f t="shared" si="7"/>
        <v>0</v>
      </c>
      <c r="T11" s="59" t="str">
        <f t="shared" si="9"/>
        <v>เต็ม</v>
      </c>
      <c r="U11" s="59">
        <f t="shared" si="8"/>
        <v>0</v>
      </c>
    </row>
    <row r="12" spans="1:21" ht="24">
      <c r="A12" s="111">
        <v>6</v>
      </c>
      <c r="B12" s="112"/>
      <c r="C12" s="112"/>
      <c r="D12" s="112"/>
      <c r="E12" s="112"/>
      <c r="F12" s="113"/>
      <c r="G12" s="113"/>
      <c r="H12" s="114"/>
      <c r="I12" s="111"/>
      <c r="J12" s="115">
        <f t="shared" si="0"/>
        <v>0</v>
      </c>
      <c r="K12" s="115"/>
      <c r="L12" s="113">
        <f t="shared" si="1"/>
        <v>0</v>
      </c>
      <c r="M12" s="116">
        <f t="shared" si="2"/>
        <v>0</v>
      </c>
      <c r="N12" s="113">
        <f t="shared" si="3"/>
        <v>0</v>
      </c>
      <c r="O12" s="112"/>
      <c r="P12" s="69">
        <f t="shared" si="5"/>
        <v>0</v>
      </c>
      <c r="Q12" s="70">
        <f t="shared" si="6"/>
        <v>0</v>
      </c>
      <c r="R12" s="59">
        <f t="shared" si="4"/>
        <v>0</v>
      </c>
      <c r="S12" s="59">
        <f t="shared" si="7"/>
        <v>0</v>
      </c>
      <c r="T12" s="59" t="str">
        <f t="shared" si="9"/>
        <v>เต็ม</v>
      </c>
      <c r="U12" s="59">
        <f t="shared" si="8"/>
        <v>0</v>
      </c>
    </row>
    <row r="13" spans="1:21" ht="24">
      <c r="A13" s="111">
        <v>7</v>
      </c>
      <c r="B13" s="112"/>
      <c r="C13" s="112"/>
      <c r="D13" s="112"/>
      <c r="E13" s="112"/>
      <c r="F13" s="113"/>
      <c r="G13" s="113"/>
      <c r="H13" s="113"/>
      <c r="I13" s="111"/>
      <c r="J13" s="115">
        <f t="shared" si="0"/>
        <v>0</v>
      </c>
      <c r="K13" s="115"/>
      <c r="L13" s="113">
        <f t="shared" si="1"/>
        <v>0</v>
      </c>
      <c r="M13" s="116">
        <f t="shared" si="2"/>
        <v>0</v>
      </c>
      <c r="N13" s="113">
        <f t="shared" si="3"/>
        <v>0</v>
      </c>
      <c r="O13" s="112"/>
      <c r="P13" s="69">
        <f t="shared" si="5"/>
        <v>0</v>
      </c>
      <c r="Q13" s="70">
        <f t="shared" si="6"/>
        <v>0</v>
      </c>
      <c r="R13" s="59">
        <f t="shared" si="4"/>
        <v>0</v>
      </c>
      <c r="S13" s="59">
        <f t="shared" si="7"/>
        <v>0</v>
      </c>
      <c r="T13" s="59" t="str">
        <f t="shared" si="9"/>
        <v>เต็ม</v>
      </c>
      <c r="U13" s="59">
        <f t="shared" si="8"/>
        <v>0</v>
      </c>
    </row>
    <row r="14" spans="1:21" ht="24">
      <c r="A14" s="111">
        <v>8</v>
      </c>
      <c r="B14" s="112"/>
      <c r="C14" s="112"/>
      <c r="D14" s="112"/>
      <c r="E14" s="112"/>
      <c r="F14" s="113"/>
      <c r="G14" s="113"/>
      <c r="H14" s="113"/>
      <c r="I14" s="111"/>
      <c r="J14" s="115">
        <f t="shared" si="0"/>
        <v>0</v>
      </c>
      <c r="K14" s="115"/>
      <c r="L14" s="113">
        <f t="shared" si="1"/>
        <v>0</v>
      </c>
      <c r="M14" s="116">
        <f t="shared" si="2"/>
        <v>0</v>
      </c>
      <c r="N14" s="113">
        <f t="shared" si="3"/>
        <v>0</v>
      </c>
      <c r="O14" s="112"/>
      <c r="P14" s="69">
        <f t="shared" si="5"/>
        <v>0</v>
      </c>
      <c r="Q14" s="70">
        <f t="shared" si="6"/>
        <v>0</v>
      </c>
      <c r="R14" s="59">
        <f t="shared" si="4"/>
        <v>0</v>
      </c>
      <c r="S14" s="59">
        <f t="shared" si="7"/>
        <v>0</v>
      </c>
      <c r="T14" s="59" t="str">
        <f t="shared" si="9"/>
        <v>เต็ม</v>
      </c>
      <c r="U14" s="59">
        <f t="shared" si="8"/>
        <v>0</v>
      </c>
    </row>
    <row r="15" spans="1:21" ht="24">
      <c r="A15" s="111">
        <v>9</v>
      </c>
      <c r="B15" s="112"/>
      <c r="C15" s="112"/>
      <c r="D15" s="112"/>
      <c r="E15" s="112"/>
      <c r="F15" s="113"/>
      <c r="G15" s="113"/>
      <c r="H15" s="113"/>
      <c r="I15" s="111"/>
      <c r="J15" s="115">
        <f t="shared" si="0"/>
        <v>0</v>
      </c>
      <c r="K15" s="115"/>
      <c r="L15" s="113">
        <f t="shared" si="1"/>
        <v>0</v>
      </c>
      <c r="M15" s="116">
        <f t="shared" si="2"/>
        <v>0</v>
      </c>
      <c r="N15" s="113">
        <f t="shared" si="3"/>
        <v>0</v>
      </c>
      <c r="O15" s="112"/>
      <c r="P15" s="69">
        <f t="shared" si="5"/>
        <v>0</v>
      </c>
      <c r="Q15" s="70">
        <f t="shared" si="6"/>
        <v>0</v>
      </c>
      <c r="R15" s="59">
        <f t="shared" si="4"/>
        <v>0</v>
      </c>
      <c r="S15" s="59">
        <f t="shared" si="7"/>
        <v>0</v>
      </c>
      <c r="T15" s="59" t="str">
        <f t="shared" si="9"/>
        <v>เต็ม</v>
      </c>
      <c r="U15" s="59">
        <f t="shared" si="8"/>
        <v>0</v>
      </c>
    </row>
    <row r="16" spans="1:21" ht="24">
      <c r="A16" s="111">
        <v>10</v>
      </c>
      <c r="B16" s="112"/>
      <c r="C16" s="112"/>
      <c r="D16" s="112"/>
      <c r="E16" s="112"/>
      <c r="F16" s="113"/>
      <c r="G16" s="113"/>
      <c r="H16" s="113"/>
      <c r="I16" s="111"/>
      <c r="J16" s="115">
        <f t="shared" si="0"/>
        <v>0</v>
      </c>
      <c r="K16" s="115"/>
      <c r="L16" s="113">
        <f t="shared" si="1"/>
        <v>0</v>
      </c>
      <c r="M16" s="116">
        <f t="shared" si="2"/>
        <v>0</v>
      </c>
      <c r="N16" s="113">
        <f t="shared" si="3"/>
        <v>0</v>
      </c>
      <c r="O16" s="112"/>
      <c r="P16" s="69">
        <f t="shared" si="5"/>
        <v>0</v>
      </c>
      <c r="Q16" s="70">
        <f t="shared" si="6"/>
        <v>0</v>
      </c>
      <c r="R16" s="59">
        <f t="shared" si="4"/>
        <v>0</v>
      </c>
      <c r="S16" s="59">
        <f t="shared" si="7"/>
        <v>0</v>
      </c>
      <c r="T16" s="59" t="str">
        <f t="shared" si="9"/>
        <v>เต็ม</v>
      </c>
      <c r="U16" s="59">
        <f t="shared" si="8"/>
        <v>0</v>
      </c>
    </row>
    <row r="17" spans="1:21" ht="24">
      <c r="A17" s="111">
        <v>11</v>
      </c>
      <c r="B17" s="112"/>
      <c r="C17" s="112"/>
      <c r="D17" s="112"/>
      <c r="E17" s="112"/>
      <c r="F17" s="113"/>
      <c r="G17" s="113"/>
      <c r="H17" s="113"/>
      <c r="I17" s="111"/>
      <c r="J17" s="115">
        <f t="shared" si="0"/>
        <v>0</v>
      </c>
      <c r="K17" s="115"/>
      <c r="L17" s="113">
        <f t="shared" si="1"/>
        <v>0</v>
      </c>
      <c r="M17" s="116">
        <f t="shared" si="2"/>
        <v>0</v>
      </c>
      <c r="N17" s="113">
        <f t="shared" si="3"/>
        <v>0</v>
      </c>
      <c r="O17" s="112"/>
      <c r="P17" s="69">
        <f t="shared" si="5"/>
        <v>0</v>
      </c>
      <c r="Q17" s="70">
        <f t="shared" si="6"/>
        <v>0</v>
      </c>
      <c r="R17" s="59">
        <f t="shared" si="4"/>
        <v>0</v>
      </c>
      <c r="S17" s="59">
        <f t="shared" si="7"/>
        <v>0</v>
      </c>
      <c r="T17" s="59" t="str">
        <f t="shared" si="9"/>
        <v>เต็ม</v>
      </c>
      <c r="U17" s="59">
        <f t="shared" si="8"/>
        <v>0</v>
      </c>
    </row>
    <row r="18" spans="1:21" ht="24">
      <c r="A18" s="111">
        <v>12</v>
      </c>
      <c r="B18" s="112"/>
      <c r="C18" s="112"/>
      <c r="D18" s="112"/>
      <c r="E18" s="112"/>
      <c r="F18" s="113"/>
      <c r="G18" s="113"/>
      <c r="H18" s="113"/>
      <c r="I18" s="111"/>
      <c r="J18" s="115">
        <f t="shared" si="0"/>
        <v>0</v>
      </c>
      <c r="K18" s="115"/>
      <c r="L18" s="113">
        <f t="shared" si="1"/>
        <v>0</v>
      </c>
      <c r="M18" s="116">
        <f t="shared" si="2"/>
        <v>0</v>
      </c>
      <c r="N18" s="113">
        <f t="shared" si="3"/>
        <v>0</v>
      </c>
      <c r="O18" s="112"/>
      <c r="P18" s="69">
        <f t="shared" si="5"/>
        <v>0</v>
      </c>
      <c r="Q18" s="70">
        <f t="shared" si="6"/>
        <v>0</v>
      </c>
      <c r="R18" s="59">
        <f t="shared" si="4"/>
        <v>0</v>
      </c>
      <c r="S18" s="59">
        <f t="shared" si="7"/>
        <v>0</v>
      </c>
      <c r="T18" s="59" t="str">
        <f t="shared" si="9"/>
        <v>เต็ม</v>
      </c>
      <c r="U18" s="59">
        <f t="shared" si="8"/>
        <v>0</v>
      </c>
    </row>
    <row r="19" spans="1:21" ht="24">
      <c r="A19" s="111">
        <v>13</v>
      </c>
      <c r="B19" s="112"/>
      <c r="C19" s="112"/>
      <c r="D19" s="112"/>
      <c r="E19" s="112"/>
      <c r="F19" s="113"/>
      <c r="G19" s="113"/>
      <c r="H19" s="113"/>
      <c r="I19" s="111"/>
      <c r="J19" s="115">
        <f t="shared" si="0"/>
        <v>0</v>
      </c>
      <c r="K19" s="115"/>
      <c r="L19" s="113">
        <f t="shared" si="1"/>
        <v>0</v>
      </c>
      <c r="M19" s="116">
        <f t="shared" si="2"/>
        <v>0</v>
      </c>
      <c r="N19" s="113">
        <f t="shared" si="3"/>
        <v>0</v>
      </c>
      <c r="O19" s="112"/>
      <c r="P19" s="69">
        <f t="shared" si="5"/>
        <v>0</v>
      </c>
      <c r="Q19" s="70">
        <f t="shared" si="6"/>
        <v>0</v>
      </c>
      <c r="R19" s="59">
        <f t="shared" si="4"/>
        <v>0</v>
      </c>
      <c r="S19" s="59">
        <f t="shared" si="7"/>
        <v>0</v>
      </c>
      <c r="T19" s="59" t="str">
        <f t="shared" si="9"/>
        <v>เต็ม</v>
      </c>
      <c r="U19" s="59">
        <f t="shared" si="8"/>
        <v>0</v>
      </c>
    </row>
    <row r="20" spans="1:21" ht="24">
      <c r="A20" s="111">
        <v>14</v>
      </c>
      <c r="B20" s="112"/>
      <c r="C20" s="112"/>
      <c r="D20" s="112"/>
      <c r="E20" s="112"/>
      <c r="F20" s="113"/>
      <c r="G20" s="113"/>
      <c r="H20" s="113"/>
      <c r="I20" s="111"/>
      <c r="J20" s="115">
        <f t="shared" si="0"/>
        <v>0</v>
      </c>
      <c r="K20" s="115"/>
      <c r="L20" s="113">
        <f>IF(F20+J20&lt;=G20,J20,G20-F20)</f>
        <v>0</v>
      </c>
      <c r="M20" s="116">
        <f>IF(F20+J20&lt;=G20,0,(H20*I20/100)-L20)</f>
        <v>0</v>
      </c>
      <c r="N20" s="113">
        <f>F20+L20</f>
        <v>0</v>
      </c>
      <c r="O20" s="112"/>
      <c r="P20" s="69">
        <f t="shared" si="5"/>
        <v>0</v>
      </c>
      <c r="Q20" s="70">
        <f t="shared" si="6"/>
        <v>0</v>
      </c>
      <c r="R20" s="59">
        <f t="shared" si="4"/>
        <v>0</v>
      </c>
      <c r="S20" s="59">
        <f t="shared" si="7"/>
        <v>0</v>
      </c>
      <c r="T20" s="59" t="str">
        <f t="shared" si="9"/>
        <v>เต็ม</v>
      </c>
      <c r="U20" s="59">
        <f t="shared" si="8"/>
        <v>0</v>
      </c>
    </row>
    <row r="21" spans="1:21" ht="24">
      <c r="A21" s="111">
        <v>15</v>
      </c>
      <c r="B21" s="112"/>
      <c r="C21" s="112"/>
      <c r="D21" s="112"/>
      <c r="E21" s="112"/>
      <c r="F21" s="113"/>
      <c r="G21" s="113"/>
      <c r="H21" s="113"/>
      <c r="I21" s="111"/>
      <c r="J21" s="115">
        <f t="shared" si="0"/>
        <v>0</v>
      </c>
      <c r="K21" s="115"/>
      <c r="L21" s="113">
        <f t="shared" si="1"/>
        <v>0</v>
      </c>
      <c r="M21" s="116">
        <f t="shared" si="2"/>
        <v>0</v>
      </c>
      <c r="N21" s="113">
        <f t="shared" si="3"/>
        <v>0</v>
      </c>
      <c r="O21" s="112"/>
      <c r="P21" s="69">
        <f t="shared" si="5"/>
        <v>0</v>
      </c>
      <c r="Q21" s="70">
        <f t="shared" si="6"/>
        <v>0</v>
      </c>
      <c r="R21" s="59">
        <f t="shared" si="4"/>
        <v>0</v>
      </c>
      <c r="S21" s="59">
        <f t="shared" si="7"/>
        <v>0</v>
      </c>
      <c r="T21" s="59" t="str">
        <f t="shared" si="9"/>
        <v>เต็ม</v>
      </c>
      <c r="U21" s="59">
        <f t="shared" si="8"/>
        <v>0</v>
      </c>
    </row>
    <row r="22" spans="1:21" ht="24">
      <c r="A22" s="111">
        <v>16</v>
      </c>
      <c r="B22" s="112"/>
      <c r="C22" s="112"/>
      <c r="D22" s="112"/>
      <c r="E22" s="112"/>
      <c r="F22" s="113"/>
      <c r="G22" s="113"/>
      <c r="H22" s="114"/>
      <c r="I22" s="111"/>
      <c r="J22" s="115">
        <f aca="true" t="shared" si="10" ref="J22:J33">ROUNDUP(($H22*$I22/100),-1)</f>
        <v>0</v>
      </c>
      <c r="K22" s="115"/>
      <c r="L22" s="113">
        <f>IF(F22+J22&lt;=G22,J22,G22-F22)</f>
        <v>0</v>
      </c>
      <c r="M22" s="116">
        <f>IF(F22+J22&lt;=G22,0,(H22*I22/100)-L22)</f>
        <v>0</v>
      </c>
      <c r="N22" s="113">
        <f>F22+L22</f>
        <v>0</v>
      </c>
      <c r="O22" s="112"/>
      <c r="P22" s="69">
        <f t="shared" si="5"/>
        <v>0</v>
      </c>
      <c r="Q22" s="70">
        <f t="shared" si="6"/>
        <v>0</v>
      </c>
      <c r="R22" s="59">
        <f t="shared" si="4"/>
        <v>0</v>
      </c>
      <c r="S22" s="59">
        <f t="shared" si="7"/>
        <v>0</v>
      </c>
      <c r="T22" s="59" t="str">
        <f t="shared" si="9"/>
        <v>เต็ม</v>
      </c>
      <c r="U22" s="59">
        <f t="shared" si="8"/>
        <v>0</v>
      </c>
    </row>
    <row r="23" spans="1:21" ht="24">
      <c r="A23" s="111">
        <v>17</v>
      </c>
      <c r="B23" s="112"/>
      <c r="C23" s="112"/>
      <c r="D23" s="112"/>
      <c r="E23" s="112"/>
      <c r="F23" s="113"/>
      <c r="G23" s="113"/>
      <c r="H23" s="114"/>
      <c r="I23" s="111"/>
      <c r="J23" s="115">
        <f t="shared" si="10"/>
        <v>0</v>
      </c>
      <c r="K23" s="115"/>
      <c r="L23" s="113">
        <f>IF(F23+J23&lt;=G23,J23,G23-F23)</f>
        <v>0</v>
      </c>
      <c r="M23" s="116">
        <f>IF(F23+J23&lt;=G23,0,(H23*I23/100)-L23)</f>
        <v>0</v>
      </c>
      <c r="N23" s="113">
        <f>F23+L23</f>
        <v>0</v>
      </c>
      <c r="O23" s="112"/>
      <c r="P23" s="69" t="e">
        <f>#REF!-K23</f>
        <v>#REF!</v>
      </c>
      <c r="Q23" s="70" t="e">
        <f>#REF!-I23</f>
        <v>#REF!</v>
      </c>
      <c r="R23" s="59">
        <f t="shared" si="4"/>
        <v>0</v>
      </c>
      <c r="S23" s="59">
        <f t="shared" si="7"/>
        <v>0</v>
      </c>
      <c r="T23" s="59" t="str">
        <f t="shared" si="9"/>
        <v>เต็ม</v>
      </c>
      <c r="U23" s="59">
        <f t="shared" si="8"/>
        <v>0</v>
      </c>
    </row>
    <row r="24" spans="1:23" ht="24">
      <c r="A24" s="111">
        <v>18</v>
      </c>
      <c r="B24" s="112"/>
      <c r="C24" s="112"/>
      <c r="D24" s="112"/>
      <c r="E24" s="112"/>
      <c r="F24" s="113"/>
      <c r="G24" s="113"/>
      <c r="H24" s="114"/>
      <c r="I24" s="111"/>
      <c r="J24" s="115">
        <f t="shared" si="10"/>
        <v>0</v>
      </c>
      <c r="K24" s="115"/>
      <c r="L24" s="113">
        <f aca="true" t="shared" si="11" ref="L24:L33">IF(F24+J24&lt;=G24,J24,G24-F24)</f>
        <v>0</v>
      </c>
      <c r="M24" s="116">
        <f aca="true" t="shared" si="12" ref="M24:M33">IF(F24+J24&lt;=G24,0,(H24*I24/100)-L24)</f>
        <v>0</v>
      </c>
      <c r="N24" s="113">
        <f aca="true" t="shared" si="13" ref="N24:N33">F24+L24</f>
        <v>0</v>
      </c>
      <c r="O24" s="112"/>
      <c r="P24" s="69" t="e">
        <f>#REF!-K24</f>
        <v>#REF!</v>
      </c>
      <c r="Q24" s="70" t="e">
        <f>#REF!-I24</f>
        <v>#REF!</v>
      </c>
      <c r="R24" s="59">
        <f t="shared" si="4"/>
        <v>0</v>
      </c>
      <c r="S24" s="59">
        <f aca="true" t="shared" si="14" ref="S24:S33">R24-I24</f>
        <v>0</v>
      </c>
      <c r="T24" s="59" t="str">
        <f aca="true" t="shared" si="15" ref="T24:T33">IF(S24=0,"เต็ม",IF(S24&gt;0,"ไม่เต็ม",IF(S24&lt;0,"ผิด","error")))</f>
        <v>เต็ม</v>
      </c>
      <c r="U24" s="59">
        <f aca="true" t="shared" si="16" ref="U24:U33">IF(T24="เต็ม",0,IF(T24="ไม่เต็ม",1,"ผิด"))</f>
        <v>0</v>
      </c>
      <c r="V24" s="120"/>
      <c r="W24" s="120"/>
    </row>
    <row r="25" spans="1:23" ht="24">
      <c r="A25" s="111">
        <v>19</v>
      </c>
      <c r="B25" s="112"/>
      <c r="C25" s="112"/>
      <c r="D25" s="112"/>
      <c r="E25" s="112"/>
      <c r="F25" s="113"/>
      <c r="G25" s="113"/>
      <c r="H25" s="114"/>
      <c r="I25" s="111"/>
      <c r="J25" s="115">
        <f t="shared" si="10"/>
        <v>0</v>
      </c>
      <c r="K25" s="115"/>
      <c r="L25" s="113">
        <f t="shared" si="11"/>
        <v>0</v>
      </c>
      <c r="M25" s="116">
        <f t="shared" si="12"/>
        <v>0</v>
      </c>
      <c r="N25" s="113">
        <f t="shared" si="13"/>
        <v>0</v>
      </c>
      <c r="O25" s="112"/>
      <c r="P25" s="69" t="e">
        <f>#REF!-K25</f>
        <v>#REF!</v>
      </c>
      <c r="Q25" s="70" t="e">
        <f>#REF!-I25</f>
        <v>#REF!</v>
      </c>
      <c r="R25" s="59">
        <f t="shared" si="4"/>
        <v>0</v>
      </c>
      <c r="S25" s="59">
        <f t="shared" si="14"/>
        <v>0</v>
      </c>
      <c r="T25" s="59" t="str">
        <f t="shared" si="15"/>
        <v>เต็ม</v>
      </c>
      <c r="U25" s="59">
        <f t="shared" si="16"/>
        <v>0</v>
      </c>
      <c r="V25" s="120"/>
      <c r="W25" s="120"/>
    </row>
    <row r="26" spans="1:23" ht="24">
      <c r="A26" s="111">
        <v>20</v>
      </c>
      <c r="B26" s="112"/>
      <c r="C26" s="112"/>
      <c r="D26" s="112"/>
      <c r="E26" s="112"/>
      <c r="F26" s="113"/>
      <c r="G26" s="113"/>
      <c r="H26" s="114"/>
      <c r="I26" s="111"/>
      <c r="J26" s="115">
        <f t="shared" si="10"/>
        <v>0</v>
      </c>
      <c r="K26" s="115"/>
      <c r="L26" s="113">
        <f t="shared" si="11"/>
        <v>0</v>
      </c>
      <c r="M26" s="116">
        <f t="shared" si="12"/>
        <v>0</v>
      </c>
      <c r="N26" s="113">
        <f t="shared" si="13"/>
        <v>0</v>
      </c>
      <c r="O26" s="112"/>
      <c r="P26" s="69" t="e">
        <f>#REF!-K26</f>
        <v>#REF!</v>
      </c>
      <c r="Q26" s="70" t="e">
        <f>#REF!-I26</f>
        <v>#REF!</v>
      </c>
      <c r="R26" s="59">
        <f t="shared" si="4"/>
        <v>0</v>
      </c>
      <c r="S26" s="59">
        <f t="shared" si="14"/>
        <v>0</v>
      </c>
      <c r="T26" s="59" t="str">
        <f t="shared" si="15"/>
        <v>เต็ม</v>
      </c>
      <c r="U26" s="59">
        <f t="shared" si="16"/>
        <v>0</v>
      </c>
      <c r="V26" s="120"/>
      <c r="W26" s="120"/>
    </row>
    <row r="27" spans="1:23" ht="24">
      <c r="A27" s="111">
        <v>21</v>
      </c>
      <c r="B27" s="112"/>
      <c r="C27" s="112"/>
      <c r="D27" s="112"/>
      <c r="E27" s="112"/>
      <c r="F27" s="113"/>
      <c r="G27" s="113"/>
      <c r="H27" s="114"/>
      <c r="I27" s="111"/>
      <c r="J27" s="115">
        <f t="shared" si="10"/>
        <v>0</v>
      </c>
      <c r="K27" s="115"/>
      <c r="L27" s="113">
        <f>IF(F27+J27&lt;=G27,J27,G27-F27)</f>
        <v>0</v>
      </c>
      <c r="M27" s="116">
        <f>IF(F27+J27&lt;=G27,0,(H27*I27/100)-L27)</f>
        <v>0</v>
      </c>
      <c r="N27" s="113">
        <f>F27+L27</f>
        <v>0</v>
      </c>
      <c r="O27" s="112"/>
      <c r="P27" s="69" t="e">
        <f>#REF!-K27</f>
        <v>#REF!</v>
      </c>
      <c r="Q27" s="70" t="e">
        <f>#REF!-I27</f>
        <v>#REF!</v>
      </c>
      <c r="R27" s="59">
        <f t="shared" si="4"/>
        <v>0</v>
      </c>
      <c r="S27" s="59">
        <f>R27-I27</f>
        <v>0</v>
      </c>
      <c r="T27" s="59" t="str">
        <f>IF(S27=0,"เต็ม",IF(S27&gt;0,"ไม่เต็ม",IF(S27&lt;0,"ผิด","error")))</f>
        <v>เต็ม</v>
      </c>
      <c r="U27" s="59">
        <f>IF(T27="เต็ม",0,IF(T27="ไม่เต็ม",1,"ผิด"))</f>
        <v>0</v>
      </c>
      <c r="V27" s="120"/>
      <c r="W27" s="120"/>
    </row>
    <row r="28" spans="1:23" ht="24">
      <c r="A28" s="111">
        <v>22</v>
      </c>
      <c r="B28" s="112"/>
      <c r="C28" s="112"/>
      <c r="D28" s="112"/>
      <c r="E28" s="112"/>
      <c r="F28" s="113"/>
      <c r="G28" s="113"/>
      <c r="H28" s="114"/>
      <c r="I28" s="111"/>
      <c r="J28" s="115">
        <f t="shared" si="10"/>
        <v>0</v>
      </c>
      <c r="K28" s="115"/>
      <c r="L28" s="113">
        <f>IF(F28+J28&lt;=G28,J28,G28-F28)</f>
        <v>0</v>
      </c>
      <c r="M28" s="116">
        <f>IF(F28+J28&lt;=G28,0,(H28*I28/100)-L28)</f>
        <v>0</v>
      </c>
      <c r="N28" s="113">
        <f>F28+L28</f>
        <v>0</v>
      </c>
      <c r="O28" s="112"/>
      <c r="P28" s="69" t="e">
        <f>#REF!-K28</f>
        <v>#REF!</v>
      </c>
      <c r="Q28" s="70" t="e">
        <f>#REF!-I28</f>
        <v>#REF!</v>
      </c>
      <c r="R28" s="59">
        <f t="shared" si="4"/>
        <v>0</v>
      </c>
      <c r="S28" s="59">
        <f>R28-I28</f>
        <v>0</v>
      </c>
      <c r="T28" s="59" t="str">
        <f>IF(S28=0,"เต็ม",IF(S28&gt;0,"ไม่เต็ม",IF(S28&lt;0,"ผิด","error")))</f>
        <v>เต็ม</v>
      </c>
      <c r="U28" s="59">
        <f>IF(T28="เต็ม",0,IF(T28="ไม่เต็ม",1,"ผิด"))</f>
        <v>0</v>
      </c>
      <c r="V28" s="120"/>
      <c r="W28" s="120"/>
    </row>
    <row r="29" spans="1:23" ht="24">
      <c r="A29" s="111">
        <v>23</v>
      </c>
      <c r="B29" s="112"/>
      <c r="C29" s="112"/>
      <c r="D29" s="112"/>
      <c r="E29" s="112"/>
      <c r="F29" s="113"/>
      <c r="G29" s="113"/>
      <c r="H29" s="114"/>
      <c r="I29" s="111"/>
      <c r="J29" s="115">
        <f t="shared" si="10"/>
        <v>0</v>
      </c>
      <c r="K29" s="115"/>
      <c r="L29" s="113">
        <f>IF(F29+J29&lt;=G29,J29,G29-F29)</f>
        <v>0</v>
      </c>
      <c r="M29" s="116">
        <f>IF(F29+J29&lt;=G29,0,(H29*I29/100)-L29)</f>
        <v>0</v>
      </c>
      <c r="N29" s="113">
        <f>F29+L29</f>
        <v>0</v>
      </c>
      <c r="O29" s="112"/>
      <c r="P29" s="69" t="e">
        <f>#REF!-K29</f>
        <v>#REF!</v>
      </c>
      <c r="Q29" s="70" t="e">
        <f>#REF!-I29</f>
        <v>#REF!</v>
      </c>
      <c r="R29" s="59">
        <f t="shared" si="4"/>
        <v>0</v>
      </c>
      <c r="S29" s="59">
        <f>R29-I29</f>
        <v>0</v>
      </c>
      <c r="T29" s="59" t="str">
        <f>IF(S29=0,"เต็ม",IF(S29&gt;0,"ไม่เต็ม",IF(S29&lt;0,"ผิด","error")))</f>
        <v>เต็ม</v>
      </c>
      <c r="U29" s="59">
        <f>IF(T29="เต็ม",0,IF(T29="ไม่เต็ม",1,"ผิด"))</f>
        <v>0</v>
      </c>
      <c r="V29" s="120"/>
      <c r="W29" s="120"/>
    </row>
    <row r="30" spans="1:23" ht="24">
      <c r="A30" s="111">
        <v>24</v>
      </c>
      <c r="B30" s="112"/>
      <c r="C30" s="112"/>
      <c r="D30" s="112"/>
      <c r="E30" s="112"/>
      <c r="F30" s="113"/>
      <c r="G30" s="113"/>
      <c r="H30" s="114"/>
      <c r="I30" s="111"/>
      <c r="J30" s="115">
        <f t="shared" si="10"/>
        <v>0</v>
      </c>
      <c r="K30" s="115"/>
      <c r="L30" s="113">
        <f t="shared" si="11"/>
        <v>0</v>
      </c>
      <c r="M30" s="116">
        <f t="shared" si="12"/>
        <v>0</v>
      </c>
      <c r="N30" s="113">
        <f t="shared" si="13"/>
        <v>0</v>
      </c>
      <c r="O30" s="112"/>
      <c r="P30" s="69" t="e">
        <f>#REF!-K30</f>
        <v>#REF!</v>
      </c>
      <c r="Q30" s="70" t="e">
        <f>#REF!-I30</f>
        <v>#REF!</v>
      </c>
      <c r="R30" s="59">
        <f t="shared" si="4"/>
        <v>0</v>
      </c>
      <c r="S30" s="59">
        <f t="shared" si="14"/>
        <v>0</v>
      </c>
      <c r="T30" s="59" t="str">
        <f t="shared" si="15"/>
        <v>เต็ม</v>
      </c>
      <c r="U30" s="59">
        <f t="shared" si="16"/>
        <v>0</v>
      </c>
      <c r="V30" s="120"/>
      <c r="W30" s="120"/>
    </row>
    <row r="31" spans="1:23" ht="24">
      <c r="A31" s="111">
        <v>25</v>
      </c>
      <c r="B31" s="112"/>
      <c r="C31" s="112"/>
      <c r="D31" s="112"/>
      <c r="E31" s="112"/>
      <c r="F31" s="113"/>
      <c r="G31" s="113"/>
      <c r="H31" s="114"/>
      <c r="I31" s="111"/>
      <c r="J31" s="115">
        <f t="shared" si="10"/>
        <v>0</v>
      </c>
      <c r="K31" s="115"/>
      <c r="L31" s="113">
        <f t="shared" si="11"/>
        <v>0</v>
      </c>
      <c r="M31" s="116">
        <f t="shared" si="12"/>
        <v>0</v>
      </c>
      <c r="N31" s="113">
        <f t="shared" si="13"/>
        <v>0</v>
      </c>
      <c r="O31" s="112"/>
      <c r="P31" s="69" t="e">
        <f>#REF!-K31</f>
        <v>#REF!</v>
      </c>
      <c r="Q31" s="70" t="e">
        <f>#REF!-I31</f>
        <v>#REF!</v>
      </c>
      <c r="R31" s="59">
        <f t="shared" si="4"/>
        <v>0</v>
      </c>
      <c r="S31" s="59">
        <f t="shared" si="14"/>
        <v>0</v>
      </c>
      <c r="T31" s="59" t="str">
        <f t="shared" si="15"/>
        <v>เต็ม</v>
      </c>
      <c r="U31" s="59">
        <f t="shared" si="16"/>
        <v>0</v>
      </c>
      <c r="V31" s="120"/>
      <c r="W31" s="120"/>
    </row>
    <row r="32" spans="1:23" ht="24">
      <c r="A32" s="111">
        <v>26</v>
      </c>
      <c r="B32" s="112"/>
      <c r="C32" s="112"/>
      <c r="D32" s="112"/>
      <c r="E32" s="112"/>
      <c r="F32" s="113"/>
      <c r="G32" s="113"/>
      <c r="H32" s="114"/>
      <c r="I32" s="111"/>
      <c r="J32" s="115">
        <f t="shared" si="10"/>
        <v>0</v>
      </c>
      <c r="K32" s="115"/>
      <c r="L32" s="113">
        <f t="shared" si="11"/>
        <v>0</v>
      </c>
      <c r="M32" s="116">
        <f t="shared" si="12"/>
        <v>0</v>
      </c>
      <c r="N32" s="113">
        <f t="shared" si="13"/>
        <v>0</v>
      </c>
      <c r="O32" s="112"/>
      <c r="P32" s="69" t="e">
        <f>#REF!-K32</f>
        <v>#REF!</v>
      </c>
      <c r="Q32" s="70" t="e">
        <f>#REF!-I32</f>
        <v>#REF!</v>
      </c>
      <c r="R32" s="59">
        <f t="shared" si="4"/>
        <v>0</v>
      </c>
      <c r="S32" s="59">
        <f t="shared" si="14"/>
        <v>0</v>
      </c>
      <c r="T32" s="59" t="str">
        <f t="shared" si="15"/>
        <v>เต็ม</v>
      </c>
      <c r="U32" s="59">
        <f t="shared" si="16"/>
        <v>0</v>
      </c>
      <c r="V32" s="120"/>
      <c r="W32" s="120"/>
    </row>
    <row r="33" spans="1:23" ht="24">
      <c r="A33" s="111">
        <v>27</v>
      </c>
      <c r="B33" s="112"/>
      <c r="C33" s="112"/>
      <c r="D33" s="112"/>
      <c r="E33" s="112"/>
      <c r="F33" s="113"/>
      <c r="G33" s="113"/>
      <c r="H33" s="114"/>
      <c r="I33" s="111"/>
      <c r="J33" s="115">
        <f t="shared" si="10"/>
        <v>0</v>
      </c>
      <c r="K33" s="115"/>
      <c r="L33" s="113">
        <f t="shared" si="11"/>
        <v>0</v>
      </c>
      <c r="M33" s="116">
        <f t="shared" si="12"/>
        <v>0</v>
      </c>
      <c r="N33" s="113">
        <f t="shared" si="13"/>
        <v>0</v>
      </c>
      <c r="O33" s="112"/>
      <c r="P33" s="69" t="e">
        <f>#REF!-K33</f>
        <v>#REF!</v>
      </c>
      <c r="Q33" s="70" t="e">
        <f>#REF!-I33</f>
        <v>#REF!</v>
      </c>
      <c r="R33" s="59">
        <f t="shared" si="4"/>
        <v>0</v>
      </c>
      <c r="S33" s="59">
        <f t="shared" si="14"/>
        <v>0</v>
      </c>
      <c r="T33" s="59" t="str">
        <f t="shared" si="15"/>
        <v>เต็ม</v>
      </c>
      <c r="U33" s="59">
        <f t="shared" si="16"/>
        <v>0</v>
      </c>
      <c r="V33" s="120"/>
      <c r="W33" s="120"/>
    </row>
    <row r="34" spans="1:23" s="126" customFormat="1" ht="24.75" thickBot="1">
      <c r="A34" s="121" t="s">
        <v>77</v>
      </c>
      <c r="B34" s="122"/>
      <c r="C34" s="122"/>
      <c r="D34" s="122"/>
      <c r="E34" s="122"/>
      <c r="F34" s="123"/>
      <c r="G34" s="123"/>
      <c r="H34" s="123"/>
      <c r="I34" s="121"/>
      <c r="J34" s="124">
        <f>ROUNDUP(($H34*$I34/100),-1)</f>
        <v>0</v>
      </c>
      <c r="K34" s="124"/>
      <c r="L34" s="123">
        <f>IF(F34+J34&lt;=G34,J34,G34-F34)</f>
        <v>0</v>
      </c>
      <c r="M34" s="125">
        <f>IF(F34+J34&lt;=G34,0,(H34*I34/100)-L34)</f>
        <v>0</v>
      </c>
      <c r="N34" s="123">
        <f>F34+L34</f>
        <v>0</v>
      </c>
      <c r="O34" s="122"/>
      <c r="P34" s="127"/>
      <c r="Q34" s="57"/>
      <c r="R34" s="57"/>
      <c r="S34" s="57"/>
      <c r="T34" s="57"/>
      <c r="U34" s="57">
        <f>SUM(U7:U33)</f>
        <v>0</v>
      </c>
      <c r="V34" s="128"/>
      <c r="W34" s="128"/>
    </row>
    <row r="35" spans="1:23" ht="24">
      <c r="A35" s="47"/>
      <c r="B35" s="47"/>
      <c r="C35" s="47"/>
      <c r="D35" s="47"/>
      <c r="E35" s="47"/>
      <c r="F35" s="71">
        <f>SUM(F7:F34)</f>
        <v>0</v>
      </c>
      <c r="G35" s="47"/>
      <c r="H35" s="72"/>
      <c r="I35" s="47"/>
      <c r="J35" s="47"/>
      <c r="K35" s="73" t="s">
        <v>27</v>
      </c>
      <c r="L35" s="175">
        <f>SUM(L7:L34)+SUM(M7:M34)</f>
        <v>0</v>
      </c>
      <c r="M35" s="175"/>
      <c r="N35" s="74"/>
      <c r="O35" s="47"/>
      <c r="P35" s="178" t="s">
        <v>63</v>
      </c>
      <c r="Q35" s="179"/>
      <c r="R35" s="180"/>
      <c r="V35" s="34" t="s">
        <v>64</v>
      </c>
      <c r="W35" s="34" t="s">
        <v>65</v>
      </c>
    </row>
    <row r="36" spans="16:23" ht="24.75" thickBot="1">
      <c r="P36" s="181" t="s">
        <v>62</v>
      </c>
      <c r="Q36" s="182"/>
      <c r="R36" s="183"/>
      <c r="V36" s="34">
        <v>0</v>
      </c>
      <c r="W36" s="34">
        <v>0</v>
      </c>
    </row>
    <row r="37" spans="1:23" ht="24">
      <c r="A37" s="36" t="s">
        <v>25</v>
      </c>
      <c r="V37" s="34">
        <v>60</v>
      </c>
      <c r="W37" s="34">
        <v>1</v>
      </c>
    </row>
    <row r="38" spans="1:23" ht="24">
      <c r="A38" s="36" t="s">
        <v>75</v>
      </c>
      <c r="I38" s="170" t="s">
        <v>22</v>
      </c>
      <c r="J38" s="170"/>
      <c r="K38" s="170"/>
      <c r="L38" s="170"/>
      <c r="M38" s="170"/>
      <c r="N38" s="170"/>
      <c r="O38" s="171"/>
      <c r="V38" s="34">
        <v>61.91</v>
      </c>
      <c r="W38" s="34">
        <v>1.25</v>
      </c>
    </row>
    <row r="39" spans="2:23" ht="24">
      <c r="B39" s="36" t="s">
        <v>54</v>
      </c>
      <c r="I39" s="170" t="s">
        <v>8</v>
      </c>
      <c r="J39" s="170"/>
      <c r="K39" s="170"/>
      <c r="L39" s="170"/>
      <c r="M39" s="170"/>
      <c r="N39" s="170"/>
      <c r="O39" s="171"/>
      <c r="V39" s="34">
        <v>63.82</v>
      </c>
      <c r="W39" s="34">
        <v>1.5</v>
      </c>
    </row>
    <row r="40" spans="22:23" ht="24">
      <c r="V40" s="34">
        <v>65.73</v>
      </c>
      <c r="W40" s="34">
        <v>1.75</v>
      </c>
    </row>
    <row r="41" spans="22:23" ht="24">
      <c r="V41" s="34">
        <v>67.64</v>
      </c>
      <c r="W41" s="34">
        <v>2</v>
      </c>
    </row>
    <row r="42" spans="22:23" ht="24">
      <c r="V42" s="34">
        <v>69.55</v>
      </c>
      <c r="W42" s="34">
        <v>2.25</v>
      </c>
    </row>
    <row r="43" spans="22:23" ht="24">
      <c r="V43" s="34">
        <v>71.46</v>
      </c>
      <c r="W43" s="34">
        <v>2.5</v>
      </c>
    </row>
    <row r="44" spans="22:23" ht="24">
      <c r="V44" s="34">
        <v>73.37</v>
      </c>
      <c r="W44" s="34">
        <v>2.75</v>
      </c>
    </row>
    <row r="45" spans="22:23" ht="24">
      <c r="V45" s="34">
        <v>75.28</v>
      </c>
      <c r="W45" s="34">
        <v>3</v>
      </c>
    </row>
    <row r="46" spans="22:23" ht="24">
      <c r="V46" s="34">
        <v>77.19</v>
      </c>
      <c r="W46" s="34">
        <v>3.25</v>
      </c>
    </row>
    <row r="47" spans="22:23" ht="24">
      <c r="V47" s="34">
        <v>79.1</v>
      </c>
      <c r="W47" s="34">
        <v>3.5</v>
      </c>
    </row>
    <row r="48" spans="22:23" ht="24">
      <c r="V48" s="34">
        <v>81.01</v>
      </c>
      <c r="W48" s="34">
        <v>3.75</v>
      </c>
    </row>
    <row r="49" spans="22:23" ht="24">
      <c r="V49" s="34">
        <v>82.92</v>
      </c>
      <c r="W49" s="34">
        <v>4</v>
      </c>
    </row>
    <row r="50" spans="22:23" ht="24">
      <c r="V50" s="34">
        <v>84.83</v>
      </c>
      <c r="W50" s="34">
        <v>4.25</v>
      </c>
    </row>
    <row r="51" spans="22:23" ht="24">
      <c r="V51" s="34">
        <v>86.74</v>
      </c>
      <c r="W51" s="34">
        <v>4.5</v>
      </c>
    </row>
    <row r="52" spans="22:23" ht="24">
      <c r="V52" s="34">
        <v>88.65</v>
      </c>
      <c r="W52" s="34">
        <v>4.75</v>
      </c>
    </row>
    <row r="53" spans="22:23" ht="24">
      <c r="V53" s="34">
        <v>90.56</v>
      </c>
      <c r="W53" s="34">
        <v>5</v>
      </c>
    </row>
    <row r="54" spans="22:23" ht="24">
      <c r="V54" s="34">
        <v>92.47</v>
      </c>
      <c r="W54" s="34">
        <v>5.25</v>
      </c>
    </row>
    <row r="55" spans="22:23" ht="24">
      <c r="V55" s="34">
        <v>94.38</v>
      </c>
      <c r="W55" s="34">
        <v>5.5</v>
      </c>
    </row>
    <row r="56" spans="22:23" ht="24">
      <c r="V56" s="34">
        <v>96.29</v>
      </c>
      <c r="W56" s="34">
        <v>5.75</v>
      </c>
    </row>
    <row r="57" spans="22:23" ht="24">
      <c r="V57" s="34">
        <v>98.2</v>
      </c>
      <c r="W57" s="34">
        <v>6</v>
      </c>
    </row>
  </sheetData>
  <sheetProtection/>
  <mergeCells count="18">
    <mergeCell ref="P36:R36"/>
    <mergeCell ref="O5:O6"/>
    <mergeCell ref="D5:D6"/>
    <mergeCell ref="E5:E6"/>
    <mergeCell ref="L35:M35"/>
    <mergeCell ref="P5:Q5"/>
    <mergeCell ref="R5:U5"/>
    <mergeCell ref="P35:R35"/>
    <mergeCell ref="H5:H6"/>
    <mergeCell ref="L5:L6"/>
    <mergeCell ref="I38:O38"/>
    <mergeCell ref="I39:O39"/>
    <mergeCell ref="P3:U3"/>
    <mergeCell ref="A1:N1"/>
    <mergeCell ref="A2:N2"/>
    <mergeCell ref="A3:N3"/>
    <mergeCell ref="A4:N4"/>
    <mergeCell ref="B5:B6"/>
  </mergeCells>
  <conditionalFormatting sqref="Q7">
    <cfRule type="cellIs" priority="15" dxfId="1" operator="greaterThan" stopIfTrue="1">
      <formula>0.00001</formula>
    </cfRule>
    <cfRule type="cellIs" priority="16" dxfId="0" operator="lessThan" stopIfTrue="1">
      <formula>0.000001</formula>
    </cfRule>
  </conditionalFormatting>
  <conditionalFormatting sqref="Q8:Q23">
    <cfRule type="cellIs" priority="13" dxfId="1" operator="greaterThan" stopIfTrue="1">
      <formula>0.00001</formula>
    </cfRule>
    <cfRule type="cellIs" priority="14" dxfId="0" operator="lessThan" stopIfTrue="1">
      <formula>0.000001</formula>
    </cfRule>
  </conditionalFormatting>
  <conditionalFormatting sqref="P7:P23">
    <cfRule type="cellIs" priority="17" dxfId="1" operator="greaterThan" stopIfTrue="1">
      <formula>0.00001</formula>
    </cfRule>
    <cfRule type="cellIs" priority="18" dxfId="0" operator="lessThan" stopIfTrue="1">
      <formula>0.000001</formula>
    </cfRule>
  </conditionalFormatting>
  <conditionalFormatting sqref="Q24:Q26 Q30:Q33">
    <cfRule type="cellIs" priority="5" dxfId="1" operator="greaterThan" stopIfTrue="1">
      <formula>0.00001</formula>
    </cfRule>
    <cfRule type="cellIs" priority="6" dxfId="0" operator="lessThan" stopIfTrue="1">
      <formula>0.000001</formula>
    </cfRule>
  </conditionalFormatting>
  <conditionalFormatting sqref="P24:P26 P30:P33">
    <cfRule type="cellIs" priority="7" dxfId="1" operator="greaterThan" stopIfTrue="1">
      <formula>0.00001</formula>
    </cfRule>
    <cfRule type="cellIs" priority="8" dxfId="0" operator="lessThan" stopIfTrue="1">
      <formula>0.000001</formula>
    </cfRule>
  </conditionalFormatting>
  <conditionalFormatting sqref="Q27:Q29">
    <cfRule type="cellIs" priority="1" dxfId="1" operator="greaterThan" stopIfTrue="1">
      <formula>0.00001</formula>
    </cfRule>
    <cfRule type="cellIs" priority="2" dxfId="0" operator="lessThan" stopIfTrue="1">
      <formula>0.000001</formula>
    </cfRule>
  </conditionalFormatting>
  <conditionalFormatting sqref="P27:P29">
    <cfRule type="cellIs" priority="3" dxfId="1" operator="greaterThan" stopIfTrue="1">
      <formula>0.00001</formula>
    </cfRule>
    <cfRule type="cellIs" priority="4" dxfId="0" operator="lessThan" stopIfTrue="1">
      <formula>0.000001</formula>
    </cfRule>
  </conditionalFormatting>
  <printOptions/>
  <pageMargins left="0.2755905511811024" right="0.1968503937007874" top="0.4724409448818898" bottom="0.31496062992125984" header="0.31496062992125984" footer="0.2362204724409449"/>
  <pageSetup fitToHeight="0" fitToWidth="1"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ราชมงคลศรีวิชัย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2016-04-24T04:50:14Z</cp:lastPrinted>
  <dcterms:created xsi:type="dcterms:W3CDTF">2012-02-08T02:55:34Z</dcterms:created>
  <dcterms:modified xsi:type="dcterms:W3CDTF">2018-09-17T02:20:48Z</dcterms:modified>
  <cp:category/>
  <cp:version/>
  <cp:contentType/>
  <cp:contentStatus/>
</cp:coreProperties>
</file>