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4040" activeTab="5"/>
  </bookViews>
  <sheets>
    <sheet name="สรุป" sheetId="1" r:id="rId1"/>
    <sheet name="รายชื่อ" sheetId="2" r:id="rId2"/>
    <sheet name="ผบ.ม." sheetId="3" r:id="rId3"/>
    <sheet name="ผบ.หน่วยงาน" sheetId="4" r:id="rId4"/>
    <sheet name="วิชาการ" sheetId="5" r:id="rId5"/>
    <sheet name="วช.ชช.ทั่วไป" sheetId="6" r:id="rId6"/>
  </sheets>
  <definedNames>
    <definedName name="_xlfn.IFERROR" hidden="1">#NAME?</definedName>
    <definedName name="_xlnm.Print_Titles" localSheetId="3">'ผบ.หน่วยงาน'!$5:$6</definedName>
    <definedName name="_xlnm.Print_Titles" localSheetId="1">'รายชื่อ'!$1:$6</definedName>
    <definedName name="_xlnm.Print_Titles" localSheetId="5">'วช.ชช.ทั่วไป'!$5:$6</definedName>
    <definedName name="_xlnm.Print_Titles" localSheetId="4">'วิชาการ'!$5:$6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8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 xml:space="preserve">กรณีคณะ/วิทยาลัย </t>
        </r>
        <r>
          <rPr>
            <sz val="16"/>
            <rFont val="TH SarabunPSK"/>
            <family val="2"/>
          </rPr>
          <t xml:space="preserve">
ได้แก่  รองอธิการบดี ผู้ช่วยอธิการบดี คณบดี
ผอ.วิทยาลัย ผอ.สำนักงานอธิการบดี ผอ.กอง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ผอ.สถาบัน หรือ ผอ.สำนัก</t>
        </r>
      </text>
    </comment>
    <comment ref="A10" authorId="0">
      <text>
        <r>
          <rPr>
            <b/>
            <sz val="16"/>
            <rFont val="TH SarabunPSK"/>
            <family val="2"/>
          </rPr>
          <t>admin:</t>
        </r>
        <r>
          <rPr>
            <sz val="16"/>
            <rFont val="TH SarabunPSK"/>
            <family val="2"/>
          </rPr>
          <t xml:space="preserve">
</t>
        </r>
        <r>
          <rPr>
            <u val="single"/>
            <sz val="16"/>
            <rFont val="TH SarabunPSK"/>
            <family val="2"/>
          </rPr>
          <t>กรณีคณะ/วิทยาลัย</t>
        </r>
        <r>
          <rPr>
            <sz val="16"/>
            <rFont val="TH SarabunPSK"/>
            <family val="2"/>
          </rPr>
          <t xml:space="preserve">
ได้แก่ รองคณบดี เลขานุการคณะ
รองผอ.วิทยาลัย เลขานุการวิทยาลัย
</t>
        </r>
        <r>
          <rPr>
            <u val="single"/>
            <sz val="16"/>
            <rFont val="TH SarabunPSK"/>
            <family val="2"/>
          </rPr>
          <t>กรณีสถาบัน/สำนัก</t>
        </r>
        <r>
          <rPr>
            <sz val="16"/>
            <rFont val="TH SarabunPSK"/>
            <family val="2"/>
          </rPr>
          <t xml:space="preserve">
ได้แก่ รองผอ.สถาบัน เลขานุการสถาบัน
รองผอ.สำนัก เลขานุการสำนัก</t>
        </r>
      </text>
    </comment>
  </commentList>
</comments>
</file>

<file path=xl/sharedStrings.xml><?xml version="1.0" encoding="utf-8"?>
<sst xmlns="http://schemas.openxmlformats.org/spreadsheetml/2006/main" count="247" uniqueCount="86">
  <si>
    <t>คน</t>
  </si>
  <si>
    <t>บาท</t>
  </si>
  <si>
    <t xml:space="preserve"> วงเงินเลื่อนแยกตามกลุ่มตำแหน่ง</t>
  </si>
  <si>
    <t>4. จำนวนกลุ่มผู้ดำรงตำแหน่งวิชาการ</t>
  </si>
  <si>
    <t>5. จำนวนกลุ่มผู้ดำรงตำแหน่งประเภท วช. ชช. และทั่วไป</t>
  </si>
  <si>
    <t xml:space="preserve">          รวมทั้งสิ้น</t>
  </si>
  <si>
    <t xml:space="preserve">          เงินเลื่อนคงเหลือ</t>
  </si>
  <si>
    <t>ชื่อ - สกุล</t>
  </si>
  <si>
    <t>ตำแหน่ง</t>
  </si>
  <si>
    <t>ระดับ</t>
  </si>
  <si>
    <t>ฐานคำนวณ</t>
  </si>
  <si>
    <t xml:space="preserve">เงินเลื่อน </t>
  </si>
  <si>
    <t>เลขที่</t>
  </si>
  <si>
    <t>ลำดับ</t>
  </si>
  <si>
    <t>ที่</t>
  </si>
  <si>
    <t>ค่าตอบแทน</t>
  </si>
  <si>
    <t>พิเศษ</t>
  </si>
  <si>
    <t>ร้อยละ</t>
  </si>
  <si>
    <t>ที่เลื่อน</t>
  </si>
  <si>
    <t>คำนวณได้</t>
  </si>
  <si>
    <t>รวมเงินที่ใช้เลื่อน</t>
  </si>
  <si>
    <t>ของตำแหน่ง</t>
  </si>
  <si>
    <t>(           ชื่อหัวหน้าหน่วยงาน          )</t>
  </si>
  <si>
    <t xml:space="preserve">              2.  ให้ใส่รายชื่อเรียงตามอัตราร้อยละที่ขอเลื่อนจากมากไปหาน้อย</t>
  </si>
  <si>
    <t>คะแนน</t>
  </si>
  <si>
    <t>ประเมิน</t>
  </si>
  <si>
    <t>รวมเงินเดือน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</si>
  <si>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1.  ห้ามแก้ไขแบบฟอร์มและตัวเลขที่มีอยู่ในแบบฟอร์มให้กรอกข้อมูลเฉพาะช่องที่เว้นว่างไว้เท่านั้น</t>
    </r>
  </si>
  <si>
    <t>หมายเหตุ</t>
  </si>
  <si>
    <t>รวม</t>
  </si>
  <si>
    <t xml:space="preserve">              2.  ให้ใส่รายชื่อเรียงตามเลขที่ตำแหน่ง โดยเว้นว่างช่องร้อยละที่เลื่อน และคะแนนประเมินไว้เพื่อเสนออธิการบดีพิจารณา</t>
  </si>
  <si>
    <t xml:space="preserve">            ผู้บริหารมหาวิทยาลัย</t>
  </si>
  <si>
    <r>
      <t xml:space="preserve">     </t>
    </r>
    <r>
      <rPr>
        <b/>
        <sz val="16"/>
        <color indexed="8"/>
        <rFont val="TH SarabunPSK"/>
        <family val="2"/>
      </rPr>
      <t xml:space="preserve">  หัก</t>
    </r>
    <r>
      <rPr>
        <sz val="16"/>
        <color indexed="8"/>
        <rFont val="TH SarabunPSK"/>
        <family val="2"/>
      </rPr>
      <t xml:space="preserve"> ร้อยละ 0.1 (สำหรับอธิการบดีพิจารณา)</t>
    </r>
  </si>
  <si>
    <t>2. กลุ่มผู้ดำรงตำแหน่งวิชาการ</t>
  </si>
  <si>
    <t>3. กลุ่มผู้ดำรงตำแหน่งประเภท วช. ชช. และทั่วไป</t>
  </si>
  <si>
    <t>ตรวจสอบ</t>
  </si>
  <si>
    <t>2 ข้างต้องเท่ากัน</t>
  </si>
  <si>
    <t xml:space="preserve">2. จำนวนผู้บริหารมหาวิทยาลัย </t>
  </si>
  <si>
    <t>3. จำนวนกลุ่มผู้ดำรงตำแหน่งประเภทผู้บริหาร</t>
  </si>
  <si>
    <t>1. กลุ่มผู้ดำรงตำแหน่งประเภทผู้บริหาร</t>
  </si>
  <si>
    <t xml:space="preserve">   อัตราค่าตอบแทนทั้งหมด</t>
  </si>
  <si>
    <r>
      <rPr>
        <b/>
        <u val="single"/>
        <sz val="16"/>
        <color indexed="8"/>
        <rFont val="TH SarabunPSK"/>
        <family val="2"/>
      </rPr>
      <t>ตอนที่ 3</t>
    </r>
    <r>
      <rPr>
        <sz val="16"/>
        <color indexed="8"/>
        <rFont val="TH SarabunPSK"/>
        <family val="2"/>
      </rPr>
      <t xml:space="preserve">  จำนวนเงินที่ใช้เลื่อนค่าตอบแทน</t>
    </r>
  </si>
  <si>
    <t xml:space="preserve">              </t>
  </si>
  <si>
    <t xml:space="preserve">   </t>
  </si>
  <si>
    <t xml:space="preserve">     </t>
  </si>
  <si>
    <t xml:space="preserve">      </t>
  </si>
  <si>
    <t xml:space="preserve">         </t>
  </si>
  <si>
    <t>ก่อนเลื่อน</t>
  </si>
  <si>
    <t>อธิการบดี มหาวิทยาลัยเทคโนโลยีราชมงคลศรีวิชัย</t>
  </si>
  <si>
    <t xml:space="preserve"> จำนวนวงเงินเลื่อนร้อยละ 3 ของหน่วยงาน</t>
  </si>
  <si>
    <t>หน่วยงาน ...............................</t>
  </si>
  <si>
    <t>หน่วยงาน..................</t>
  </si>
  <si>
    <t>หน่วยงาน.......................</t>
  </si>
  <si>
    <t>แบบเสนอขอเลื่อนเงินเดือนข้าราชการ</t>
  </si>
  <si>
    <t>ตอนที่ 1  ข้อมูลจำนวนและอัตราเงินเดือนข้าราชการในสังกัด</t>
  </si>
  <si>
    <t>รายละเอียดการเสนอขอเลื่อนเงินเดือนข้าราชการ</t>
  </si>
  <si>
    <t>เงินเดือน</t>
  </si>
  <si>
    <t>เงินเดือนสูงสุด</t>
  </si>
  <si>
    <t>รวมทั้งสิ้น</t>
  </si>
  <si>
    <t xml:space="preserve">       3.  ให้หัวหน้าหน่วยงานลงนามกำกับที่ท้ายตารางทุกแผ่นและลงนามในแผ่นสุดท้าย</t>
  </si>
  <si>
    <r>
      <rPr>
        <u val="single"/>
        <sz val="16"/>
        <color indexed="8"/>
        <rFont val="TH SarabunPSK"/>
        <family val="2"/>
      </rPr>
      <t xml:space="preserve">หมายเหตุ </t>
    </r>
    <r>
      <rPr>
        <sz val="16"/>
        <color indexed="8"/>
        <rFont val="TH SarabunPSK"/>
        <family val="2"/>
      </rPr>
      <t xml:space="preserve">  ให้ใส่รายชื่อเรียงตามลำดับเลขที่ตำแหน่ง โดยใส่รายชื่อผู้ที่งดเลื่อนเงินเดือนไว้ตอนท้ายทั้งนี้ให้ลงนามกำกับมุมตารางล่างทุกแผ่น</t>
    </r>
  </si>
  <si>
    <t>หน่วยงาน........................</t>
  </si>
  <si>
    <t>การเรียงลำดับ</t>
  </si>
  <si>
    <t>ความสัมพันธ์ร้อยละ</t>
  </si>
  <si>
    <t>ร้อยละสูงสุดที่ได้</t>
  </si>
  <si>
    <t>สถานะ</t>
  </si>
  <si>
    <t>แทนค่าตัวแปร</t>
  </si>
  <si>
    <t>ส่วนของเจ้าหน้าที่/การตรวจสอบ</t>
  </si>
  <si>
    <t>2. หากเป็นสีแดง ตรวจใหม่</t>
  </si>
  <si>
    <t>1. หากเป็นสีเขียว ถูกต้อง</t>
  </si>
  <si>
    <t>คะแนนต่ำสุด</t>
  </si>
  <si>
    <t>ร้อยละที่มิสิทธิเลื่อน</t>
  </si>
  <si>
    <r>
      <rPr>
        <b/>
        <u val="single"/>
        <sz val="16"/>
        <color indexed="8"/>
        <rFont val="TH SarabunPSK"/>
        <family val="2"/>
      </rPr>
      <t>ตอนที่ 2</t>
    </r>
    <r>
      <rPr>
        <sz val="16"/>
        <color indexed="8"/>
        <rFont val="TH SarabunPSK"/>
        <family val="2"/>
      </rPr>
      <t xml:space="preserve">  วงเงินสำหรับเลื่อนเงินเดือน</t>
    </r>
  </si>
  <si>
    <t xml:space="preserve"> วงเงินสำหรับหน่วยงานใช้เลื่อนเงินเดือน</t>
  </si>
  <si>
    <t>กลุ่มผู้ดำรงตำแหน่งวิชาการ</t>
  </si>
  <si>
    <t>กลุ่มผู้ดำรงตำแหน่งประเภทวิชาชีพเฉพาะหรือเชี่ยวชาญเฉพาะ</t>
  </si>
  <si>
    <t>กลุ่มผู้ดำรงตำแหน่งประเภทผู้บริหาร  (รองอธิการบดี ผู้ช่วยอธิการบดี และหัวหน้าหน่วยงาน)</t>
  </si>
  <si>
    <t>กลุ่มผู้ดำรงตำแหน่งประเภทผู้บริหาร (รองหัวหน้าหน่วยงาน หัวหน้าสำนักงานคณะ/วิทยาลัย/สถาบัน/สำนัก)</t>
  </si>
  <si>
    <t>*</t>
  </si>
  <si>
    <t xml:space="preserve">              2.  ให้ใส่รายชื่อเรียงตามอัตราร้อยละที่ขอเลื่อนจากมากไปหาน้อยและจากคะแนนสูงสุดมาต่ำสุด</t>
  </si>
  <si>
    <t>(                                                      )</t>
  </si>
  <si>
    <t>1. จำนวนข้าราชการที่ครองอัตราอยู่ ณ วันที่  1 มี.ค. 2562</t>
  </si>
  <si>
    <t xml:space="preserve">   อัตราเงินเดือนทั้งหมดของข้าราชการที่ครองอัตราอยู่ ณ วันที่ 1 มี.ค. 2562</t>
  </si>
  <si>
    <t>เลื่อนวันที่  1 เมษายน 2563</t>
  </si>
  <si>
    <t>เลื่อนวันที่ 1  เมษายน 2563</t>
  </si>
  <si>
    <t>เลื่อนวันที่ 1  เมษายน  2563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</si>
</sst>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0.0"/>
    <numFmt numFmtId="194" formatCode="[$-1010000]d/m/yy;@"/>
    <numFmt numFmtId="195" formatCode="[$-101041E]d\ mmm\ yy;@"/>
    <numFmt numFmtId="196" formatCode="[$-107041E]d\ mmm\ yy;@"/>
    <numFmt numFmtId="197" formatCode="_ * #,##0.00_ ;_ * \-#,##0.00_ ;_ * &quot;-&quot;??_ ;_ @_ "/>
    <numFmt numFmtId="198" formatCode="[$-101041E]d\ mmmm\ yyyy;@"/>
    <numFmt numFmtId="199" formatCode="[$-101041E]d\ mmm\ yyyy;@"/>
    <numFmt numFmtId="200" formatCode="[$-F800]dddd\,\ mmmm\ dd\,\ yyyy"/>
    <numFmt numFmtId="201" formatCode="[$-1000000]0\ 0000\ 00000\ 00\ 0"/>
  </numFmts>
  <fonts count="60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2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7"/>
      <name val="TH SarabunPSK"/>
      <family val="2"/>
    </font>
    <font>
      <sz val="16"/>
      <color indexed="17"/>
      <name val="TH SarabunPSK"/>
      <family val="2"/>
    </font>
    <font>
      <sz val="14"/>
      <color indexed="8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theme="6" tint="-0.4999699890613556"/>
      <name val="TH SarabunPSK"/>
      <family val="2"/>
    </font>
    <font>
      <sz val="16"/>
      <color theme="6" tint="-0.4999699890613556"/>
      <name val="TH SarabunPSK"/>
      <family val="2"/>
    </font>
    <font>
      <sz val="14"/>
      <color theme="1"/>
      <name val="TH SarabunPSK"/>
      <family val="2"/>
    </font>
    <font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</cellStyleXfs>
  <cellXfs count="16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5" fontId="51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 vertical="center"/>
    </xf>
    <xf numFmtId="2" fontId="50" fillId="0" borderId="0" xfId="0" applyNumberFormat="1" applyFont="1" applyAlignment="1">
      <alignment/>
    </xf>
    <xf numFmtId="191" fontId="50" fillId="0" borderId="0" xfId="0" applyNumberFormat="1" applyFont="1" applyAlignment="1">
      <alignment/>
    </xf>
    <xf numFmtId="0" fontId="51" fillId="0" borderId="12" xfId="0" applyFont="1" applyBorder="1" applyAlignment="1">
      <alignment/>
    </xf>
    <xf numFmtId="191" fontId="51" fillId="0" borderId="0" xfId="0" applyNumberFormat="1" applyFont="1" applyAlignment="1">
      <alignment/>
    </xf>
    <xf numFmtId="0" fontId="2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0" fillId="0" borderId="13" xfId="0" applyFont="1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Border="1" applyAlignment="1">
      <alignment/>
    </xf>
    <xf numFmtId="191" fontId="50" fillId="0" borderId="13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6" fillId="0" borderId="16" xfId="83" applyFont="1" applyFill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43" fontId="55" fillId="0" borderId="0" xfId="42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left"/>
      <protection locked="0"/>
    </xf>
    <xf numFmtId="43" fontId="55" fillId="0" borderId="0" xfId="0" applyNumberFormat="1" applyFont="1" applyAlignment="1" applyProtection="1">
      <alignment/>
      <protection locked="0"/>
    </xf>
    <xf numFmtId="4" fontId="50" fillId="0" borderId="12" xfId="0" applyNumberFormat="1" applyFont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43" fontId="50" fillId="0" borderId="0" xfId="42" applyFont="1" applyAlignment="1" applyProtection="1">
      <alignment/>
      <protection/>
    </xf>
    <xf numFmtId="43" fontId="50" fillId="0" borderId="0" xfId="42" applyFont="1" applyBorder="1" applyAlignment="1" applyProtection="1">
      <alignment/>
      <protection/>
    </xf>
    <xf numFmtId="43" fontId="51" fillId="0" borderId="17" xfId="42" applyFont="1" applyBorder="1" applyAlignment="1" applyProtection="1">
      <alignment/>
      <protection/>
    </xf>
    <xf numFmtId="43" fontId="51" fillId="0" borderId="17" xfId="0" applyNumberFormat="1" applyFont="1" applyBorder="1" applyAlignment="1" applyProtection="1">
      <alignment/>
      <protection/>
    </xf>
    <xf numFmtId="43" fontId="51" fillId="0" borderId="12" xfId="0" applyNumberFormat="1" applyFont="1" applyBorder="1" applyAlignment="1" applyProtection="1">
      <alignment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0" borderId="13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1" fillId="0" borderId="11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 horizontal="center"/>
      <protection locked="0"/>
    </xf>
    <xf numFmtId="15" fontId="51" fillId="0" borderId="10" xfId="0" applyNumberFormat="1" applyFont="1" applyBorder="1" applyAlignment="1" applyProtection="1">
      <alignment horizontal="center"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1" fillId="0" borderId="13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191" fontId="50" fillId="0" borderId="13" xfId="0" applyNumberFormat="1" applyFont="1" applyBorder="1" applyAlignment="1" applyProtection="1">
      <alignment/>
      <protection locked="0"/>
    </xf>
    <xf numFmtId="191" fontId="50" fillId="0" borderId="0" xfId="0" applyNumberFormat="1" applyFont="1" applyBorder="1" applyAlignment="1" applyProtection="1">
      <alignment/>
      <protection locked="0"/>
    </xf>
    <xf numFmtId="191" fontId="51" fillId="0" borderId="0" xfId="0" applyNumberFormat="1" applyFont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191" fontId="50" fillId="0" borderId="0" xfId="0" applyNumberFormat="1" applyFont="1" applyAlignment="1" applyProtection="1">
      <alignment/>
      <protection/>
    </xf>
    <xf numFmtId="0" fontId="50" fillId="0" borderId="18" xfId="0" applyFont="1" applyBorder="1" applyAlignment="1">
      <alignment horizontal="center"/>
    </xf>
    <xf numFmtId="0" fontId="50" fillId="0" borderId="18" xfId="0" applyFont="1" applyBorder="1" applyAlignment="1">
      <alignment/>
    </xf>
    <xf numFmtId="191" fontId="50" fillId="0" borderId="18" xfId="42" applyNumberFormat="1" applyFont="1" applyBorder="1" applyAlignment="1">
      <alignment/>
    </xf>
    <xf numFmtId="191" fontId="50" fillId="33" borderId="18" xfId="42" applyNumberFormat="1" applyFont="1" applyFill="1" applyBorder="1" applyAlignment="1">
      <alignment/>
    </xf>
    <xf numFmtId="191" fontId="50" fillId="0" borderId="18" xfId="42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2" fontId="50" fillId="0" borderId="18" xfId="0" applyNumberFormat="1" applyFont="1" applyBorder="1" applyAlignment="1">
      <alignment/>
    </xf>
    <xf numFmtId="0" fontId="50" fillId="0" borderId="19" xfId="0" applyFont="1" applyBorder="1" applyAlignment="1">
      <alignment horizontal="center"/>
    </xf>
    <xf numFmtId="0" fontId="50" fillId="0" borderId="19" xfId="0" applyFont="1" applyBorder="1" applyAlignment="1">
      <alignment/>
    </xf>
    <xf numFmtId="191" fontId="50" fillId="0" borderId="19" xfId="42" applyNumberFormat="1" applyFont="1" applyBorder="1" applyAlignment="1">
      <alignment/>
    </xf>
    <xf numFmtId="191" fontId="50" fillId="0" borderId="19" xfId="42" applyNumberFormat="1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2" fontId="50" fillId="0" borderId="19" xfId="0" applyNumberFormat="1" applyFont="1" applyBorder="1" applyAlignment="1">
      <alignment/>
    </xf>
    <xf numFmtId="191" fontId="50" fillId="33" borderId="20" xfId="42" applyNumberFormat="1" applyFont="1" applyFill="1" applyBorder="1" applyAlignment="1">
      <alignment/>
    </xf>
    <xf numFmtId="0" fontId="50" fillId="0" borderId="18" xfId="0" applyFont="1" applyBorder="1" applyAlignment="1" applyProtection="1">
      <alignment horizontal="center"/>
      <protection locked="0"/>
    </xf>
    <xf numFmtId="0" fontId="50" fillId="0" borderId="18" xfId="0" applyFont="1" applyBorder="1" applyAlignment="1" applyProtection="1">
      <alignment/>
      <protection locked="0"/>
    </xf>
    <xf numFmtId="191" fontId="50" fillId="0" borderId="18" xfId="42" applyNumberFormat="1" applyFont="1" applyBorder="1" applyAlignment="1" applyProtection="1">
      <alignment/>
      <protection locked="0"/>
    </xf>
    <xf numFmtId="191" fontId="50" fillId="0" borderId="18" xfId="42" applyNumberFormat="1" applyFont="1" applyBorder="1" applyAlignment="1" applyProtection="1">
      <alignment horizontal="center"/>
      <protection locked="0"/>
    </xf>
    <xf numFmtId="0" fontId="56" fillId="0" borderId="18" xfId="0" applyFont="1" applyBorder="1" applyAlignment="1" applyProtection="1">
      <alignment horizontal="center"/>
      <protection locked="0"/>
    </xf>
    <xf numFmtId="2" fontId="50" fillId="0" borderId="18" xfId="0" applyNumberFormat="1" applyFont="1" applyBorder="1" applyAlignment="1" applyProtection="1">
      <alignment/>
      <protection locked="0"/>
    </xf>
    <xf numFmtId="0" fontId="50" fillId="0" borderId="19" xfId="0" applyFont="1" applyBorder="1" applyAlignment="1" applyProtection="1">
      <alignment horizontal="center"/>
      <protection locked="0"/>
    </xf>
    <xf numFmtId="0" fontId="50" fillId="0" borderId="19" xfId="0" applyFont="1" applyBorder="1" applyAlignment="1" applyProtection="1">
      <alignment/>
      <protection locked="0"/>
    </xf>
    <xf numFmtId="191" fontId="50" fillId="0" borderId="19" xfId="42" applyNumberFormat="1" applyFont="1" applyBorder="1" applyAlignment="1" applyProtection="1">
      <alignment/>
      <protection locked="0"/>
    </xf>
    <xf numFmtId="191" fontId="50" fillId="0" borderId="19" xfId="42" applyNumberFormat="1" applyFont="1" applyBorder="1" applyAlignment="1" applyProtection="1">
      <alignment horizontal="center"/>
      <protection locked="0"/>
    </xf>
    <xf numFmtId="0" fontId="56" fillId="0" borderId="19" xfId="0" applyFont="1" applyBorder="1" applyAlignment="1" applyProtection="1">
      <alignment horizontal="center"/>
      <protection locked="0"/>
    </xf>
    <xf numFmtId="2" fontId="50" fillId="0" borderId="19" xfId="0" applyNumberFormat="1" applyFont="1" applyBorder="1" applyAlignment="1" applyProtection="1">
      <alignment/>
      <protection locked="0"/>
    </xf>
    <xf numFmtId="0" fontId="50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41" fontId="50" fillId="0" borderId="18" xfId="0" applyNumberFormat="1" applyFont="1" applyFill="1" applyBorder="1" applyAlignment="1">
      <alignment/>
    </xf>
    <xf numFmtId="0" fontId="50" fillId="0" borderId="19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41" fontId="50" fillId="0" borderId="19" xfId="0" applyNumberFormat="1" applyFont="1" applyFill="1" applyBorder="1" applyAlignment="1">
      <alignment/>
    </xf>
    <xf numFmtId="0" fontId="6" fillId="0" borderId="19" xfId="0" applyFont="1" applyBorder="1" applyAlignment="1">
      <alignment wrapText="1"/>
    </xf>
    <xf numFmtId="49" fontId="6" fillId="0" borderId="19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91" fontId="6" fillId="0" borderId="19" xfId="42" applyNumberFormat="1" applyFont="1" applyBorder="1" applyAlignment="1">
      <alignment wrapText="1"/>
    </xf>
    <xf numFmtId="191" fontId="57" fillId="0" borderId="18" xfId="42" applyNumberFormat="1" applyFont="1" applyBorder="1" applyAlignment="1">
      <alignment/>
    </xf>
    <xf numFmtId="191" fontId="57" fillId="0" borderId="19" xfId="42" applyNumberFormat="1" applyFont="1" applyBorder="1" applyAlignment="1">
      <alignment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50" fillId="33" borderId="20" xfId="0" applyFont="1" applyFill="1" applyBorder="1" applyAlignment="1">
      <alignment/>
    </xf>
    <xf numFmtId="0" fontId="56" fillId="33" borderId="20" xfId="0" applyFont="1" applyFill="1" applyBorder="1" applyAlignment="1">
      <alignment horizontal="center"/>
    </xf>
    <xf numFmtId="2" fontId="50" fillId="33" borderId="20" xfId="0" applyNumberFormat="1" applyFont="1" applyFill="1" applyBorder="1" applyAlignment="1">
      <alignment/>
    </xf>
    <xf numFmtId="191" fontId="57" fillId="33" borderId="20" xfId="42" applyNumberFormat="1" applyFont="1" applyFill="1" applyBorder="1" applyAlignment="1">
      <alignment/>
    </xf>
    <xf numFmtId="0" fontId="50" fillId="33" borderId="20" xfId="0" applyFont="1" applyFill="1" applyBorder="1" applyAlignment="1" applyProtection="1">
      <alignment horizontal="center"/>
      <protection locked="0"/>
    </xf>
    <xf numFmtId="0" fontId="50" fillId="33" borderId="20" xfId="0" applyFont="1" applyFill="1" applyBorder="1" applyAlignment="1" applyProtection="1">
      <alignment/>
      <protection locked="0"/>
    </xf>
    <xf numFmtId="191" fontId="50" fillId="33" borderId="20" xfId="42" applyNumberFormat="1" applyFont="1" applyFill="1" applyBorder="1" applyAlignment="1" applyProtection="1">
      <alignment/>
      <protection locked="0"/>
    </xf>
    <xf numFmtId="0" fontId="56" fillId="33" borderId="20" xfId="0" applyFont="1" applyFill="1" applyBorder="1" applyAlignment="1" applyProtection="1">
      <alignment horizontal="center"/>
      <protection locked="0"/>
    </xf>
    <xf numFmtId="2" fontId="50" fillId="33" borderId="20" xfId="0" applyNumberFormat="1" applyFont="1" applyFill="1" applyBorder="1" applyAlignment="1" applyProtection="1">
      <alignment/>
      <protection locked="0"/>
    </xf>
    <xf numFmtId="0" fontId="51" fillId="0" borderId="0" xfId="0" applyFont="1" applyAlignment="1" applyProtection="1">
      <alignment horizontal="center"/>
      <protection locked="0"/>
    </xf>
    <xf numFmtId="0" fontId="51" fillId="0" borderId="16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2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43" fontId="50" fillId="0" borderId="0" xfId="0" applyNumberFormat="1" applyFont="1" applyAlignment="1">
      <alignment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43" fontId="51" fillId="0" borderId="0" xfId="0" applyNumberFormat="1" applyFont="1" applyAlignment="1">
      <alignment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43" fontId="51" fillId="0" borderId="0" xfId="0" applyNumberFormat="1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 locked="0"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0" xfId="0" applyFont="1" applyBorder="1" applyAlignment="1" applyProtection="1">
      <alignment horizontal="center"/>
      <protection locked="0"/>
    </xf>
    <xf numFmtId="0" fontId="50" fillId="0" borderId="14" xfId="0" applyFont="1" applyBorder="1" applyAlignment="1" applyProtection="1">
      <alignment horizontal="center"/>
      <protection locked="0"/>
    </xf>
    <xf numFmtId="0" fontId="50" fillId="0" borderId="15" xfId="0" applyFont="1" applyBorder="1" applyAlignment="1" applyProtection="1">
      <alignment horizontal="center"/>
      <protection locked="0"/>
    </xf>
    <xf numFmtId="0" fontId="50" fillId="0" borderId="22" xfId="0" applyFont="1" applyBorder="1" applyAlignment="1" applyProtection="1">
      <alignment horizontal="center"/>
      <protection locked="0"/>
    </xf>
    <xf numFmtId="0" fontId="50" fillId="0" borderId="23" xfId="0" applyFont="1" applyBorder="1" applyAlignment="1" applyProtection="1">
      <alignment horizontal="center"/>
      <protection locked="0"/>
    </xf>
    <xf numFmtId="0" fontId="50" fillId="0" borderId="24" xfId="0" applyFont="1" applyBorder="1" applyAlignment="1" applyProtection="1">
      <alignment horizontal="center"/>
      <protection locked="0"/>
    </xf>
    <xf numFmtId="0" fontId="50" fillId="0" borderId="25" xfId="0" applyFont="1" applyBorder="1" applyAlignment="1" applyProtection="1">
      <alignment horizontal="center"/>
      <protection locked="0"/>
    </xf>
    <xf numFmtId="0" fontId="51" fillId="0" borderId="16" xfId="0" applyFont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52" fillId="0" borderId="16" xfId="0" applyFont="1" applyBorder="1" applyAlignment="1" applyProtection="1">
      <alignment horizontal="center" vertical="center"/>
      <protection locked="0"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2" xfId="46"/>
    <cellStyle name="Comma 2" xfId="47"/>
    <cellStyle name="Comma 2 2" xfId="48"/>
    <cellStyle name="Comma 3" xfId="49"/>
    <cellStyle name="Comma 3 2" xfId="50"/>
    <cellStyle name="Comma 4" xfId="51"/>
    <cellStyle name="Comma 4 2" xfId="52"/>
    <cellStyle name="Comma 4 3" xfId="53"/>
    <cellStyle name="Comma 5" xfId="54"/>
    <cellStyle name="Comma 5 2" xfId="55"/>
    <cellStyle name="Comma 5 2 2" xfId="56"/>
    <cellStyle name="Comma 5 2 3" xfId="57"/>
    <cellStyle name="Comma 6" xfId="58"/>
    <cellStyle name="Comma 6 2" xfId="59"/>
    <cellStyle name="Comma 6 3" xfId="60"/>
    <cellStyle name="Comma 6 3 2" xfId="61"/>
    <cellStyle name="Comma 6 3 3" xfId="62"/>
    <cellStyle name="Comma 6 4" xfId="63"/>
    <cellStyle name="Comma 7" xfId="64"/>
    <cellStyle name="Comma 8" xfId="65"/>
    <cellStyle name="Comma 9" xfId="66"/>
    <cellStyle name="Currency" xfId="67"/>
    <cellStyle name="Currency [0]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Linked Cell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4 2" xfId="83"/>
    <cellStyle name="Normal 2" xfId="84"/>
    <cellStyle name="Normal 2 2" xfId="85"/>
    <cellStyle name="Normal 2 3" xfId="86"/>
    <cellStyle name="Normal 2 3 2" xfId="87"/>
    <cellStyle name="Normal 2 3 3" xfId="88"/>
    <cellStyle name="Normal 2 3 3 2" xfId="89"/>
    <cellStyle name="Normal 2 3 3 2 2" xfId="90"/>
    <cellStyle name="Normal 2 3 3 2 3" xfId="91"/>
    <cellStyle name="Normal 2 3 3 2 3 2" xfId="92"/>
    <cellStyle name="Normal 2 3 3 2 3 3" xfId="93"/>
    <cellStyle name="Normal 2 3 4" xfId="94"/>
    <cellStyle name="Normal 2 3 5" xfId="95"/>
    <cellStyle name="Normal 2 3 5 2" xfId="96"/>
    <cellStyle name="Normal 2 3 5 3" xfId="97"/>
    <cellStyle name="Normal 2 4" xfId="98"/>
    <cellStyle name="Normal 3" xfId="99"/>
    <cellStyle name="Normal 3 2" xfId="100"/>
    <cellStyle name="Normal 4" xfId="101"/>
    <cellStyle name="Normal 4 2" xfId="102"/>
    <cellStyle name="Normal 4 2 2" xfId="103"/>
    <cellStyle name="Normal 5" xfId="104"/>
    <cellStyle name="Normal 5 2" xfId="105"/>
    <cellStyle name="Normal 5 2 2" xfId="106"/>
    <cellStyle name="Normal 5 3" xfId="107"/>
    <cellStyle name="Normal 5 3 2" xfId="108"/>
    <cellStyle name="Normal 5 4" xfId="109"/>
    <cellStyle name="Normal 5 5" xfId="110"/>
    <cellStyle name="Normal 6" xfId="111"/>
    <cellStyle name="Normal 6 2" xfId="112"/>
    <cellStyle name="Normal 6 3" xfId="113"/>
    <cellStyle name="Normal 7" xfId="114"/>
    <cellStyle name="Normal 7 2" xfId="115"/>
    <cellStyle name="Normal 7 2 2" xfId="116"/>
    <cellStyle name="Normal 7 2 3" xfId="117"/>
    <cellStyle name="Normal 7 3" xfId="118"/>
    <cellStyle name="Normal 7 3 2" xfId="119"/>
    <cellStyle name="Normal 7 3 3" xfId="120"/>
    <cellStyle name="Normal 7 3 3 2" xfId="121"/>
    <cellStyle name="Normal 7 3 3 3" xfId="122"/>
    <cellStyle name="Normal 8" xfId="123"/>
    <cellStyle name="Normal 9" xfId="124"/>
    <cellStyle name="Note" xfId="125"/>
    <cellStyle name="Output" xfId="126"/>
    <cellStyle name="Percent" xfId="127"/>
    <cellStyle name="Percent 2" xfId="128"/>
    <cellStyle name="Percent 2 2" xfId="129"/>
    <cellStyle name="Percent 3" xfId="130"/>
    <cellStyle name="Percent 3 2" xfId="131"/>
    <cellStyle name="Percent 3 2 2" xfId="132"/>
    <cellStyle name="Percent 3 3" xfId="133"/>
    <cellStyle name="Percent 3 4" xfId="134"/>
    <cellStyle name="Percent 4" xfId="135"/>
    <cellStyle name="Percent 5" xfId="136"/>
    <cellStyle name="Percent 6" xfId="137"/>
    <cellStyle name="Percent 7" xfId="138"/>
    <cellStyle name="Percent 8" xfId="139"/>
    <cellStyle name="Title" xfId="140"/>
    <cellStyle name="Total" xfId="141"/>
    <cellStyle name="Warning Text" xfId="142"/>
    <cellStyle name="เครื่องหมายจุลภาค 2" xfId="143"/>
    <cellStyle name="เครื่องหมายจุลภาค 2 2" xfId="144"/>
    <cellStyle name="เครื่องหมายจุลภาค_Sheet1" xfId="145"/>
    <cellStyle name="ปกติ 2" xfId="146"/>
    <cellStyle name="ปกติ 2 2" xfId="147"/>
    <cellStyle name="ปกติ_Book2" xfId="148"/>
    <cellStyle name="หมายเหตุ 2" xfId="149"/>
  </cellStyles>
  <dxfs count="26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16</xdr:row>
      <xdr:rowOff>47625</xdr:rowOff>
    </xdr:from>
    <xdr:to>
      <xdr:col>17</xdr:col>
      <xdr:colOff>0</xdr:colOff>
      <xdr:row>17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306050" y="4867275"/>
          <a:ext cx="0" cy="2571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76</xdr:row>
      <xdr:rowOff>38100</xdr:rowOff>
    </xdr:from>
    <xdr:to>
      <xdr:col>17</xdr:col>
      <xdr:colOff>0</xdr:colOff>
      <xdr:row>77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 rot="16200000">
          <a:off x="10401300" y="23145750"/>
          <a:ext cx="0" cy="266700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16</xdr:row>
      <xdr:rowOff>47625</xdr:rowOff>
    </xdr:from>
    <xdr:to>
      <xdr:col>16</xdr:col>
      <xdr:colOff>0</xdr:colOff>
      <xdr:row>17</xdr:row>
      <xdr:rowOff>0</xdr:rowOff>
    </xdr:to>
    <xdr:sp>
      <xdr:nvSpPr>
        <xdr:cNvPr id="1" name="วงเล็บปีกกาขวา 2"/>
        <xdr:cNvSpPr>
          <a:spLocks/>
        </xdr:cNvSpPr>
      </xdr:nvSpPr>
      <xdr:spPr>
        <a:xfrm rot="16200000">
          <a:off x="10668000" y="4867275"/>
          <a:ext cx="0" cy="2571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16</xdr:row>
      <xdr:rowOff>47625</xdr:rowOff>
    </xdr:from>
    <xdr:to>
      <xdr:col>16</xdr:col>
      <xdr:colOff>0</xdr:colOff>
      <xdr:row>17</xdr:row>
      <xdr:rowOff>0</xdr:rowOff>
    </xdr:to>
    <xdr:sp>
      <xdr:nvSpPr>
        <xdr:cNvPr id="2" name="วงเล็บปีกกาขวา 3"/>
        <xdr:cNvSpPr>
          <a:spLocks/>
        </xdr:cNvSpPr>
      </xdr:nvSpPr>
      <xdr:spPr>
        <a:xfrm rot="16200000">
          <a:off x="10668000" y="4867275"/>
          <a:ext cx="0" cy="257175"/>
        </a:xfrm>
        <a:prstGeom prst="rightBrac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PageLayoutView="0" workbookViewId="0" topLeftCell="A1">
      <selection activeCell="A2" sqref="A2:C2"/>
    </sheetView>
  </sheetViews>
  <sheetFormatPr defaultColWidth="9.00390625" defaultRowHeight="15"/>
  <cols>
    <col min="1" max="1" width="61.140625" style="36" customWidth="1"/>
    <col min="2" max="2" width="14.140625" style="36" customWidth="1"/>
    <col min="3" max="3" width="10.7109375" style="36" customWidth="1"/>
    <col min="4" max="5" width="9.00390625" style="36" customWidth="1"/>
    <col min="6" max="6" width="12.421875" style="36" customWidth="1"/>
    <col min="7" max="7" width="7.8515625" style="36" customWidth="1"/>
    <col min="8" max="16384" width="9.00390625" style="36" customWidth="1"/>
  </cols>
  <sheetData>
    <row r="1" spans="1:9" ht="24">
      <c r="A1" s="128" t="s">
        <v>53</v>
      </c>
      <c r="B1" s="128"/>
      <c r="C1" s="128"/>
      <c r="D1" s="35"/>
      <c r="E1" s="35"/>
      <c r="F1" s="35"/>
      <c r="G1" s="35"/>
      <c r="H1" s="35"/>
      <c r="I1" s="35"/>
    </row>
    <row r="2" spans="1:9" ht="24">
      <c r="A2" s="128" t="s">
        <v>83</v>
      </c>
      <c r="B2" s="128"/>
      <c r="C2" s="128"/>
      <c r="D2" s="35"/>
      <c r="E2" s="35"/>
      <c r="F2" s="35"/>
      <c r="G2" s="35"/>
      <c r="H2" s="35"/>
      <c r="I2" s="35"/>
    </row>
    <row r="3" spans="1:9" ht="24">
      <c r="A3" s="128" t="s">
        <v>50</v>
      </c>
      <c r="B3" s="128"/>
      <c r="C3" s="128"/>
      <c r="D3" s="35"/>
      <c r="E3" s="35"/>
      <c r="G3" s="35"/>
      <c r="H3" s="35"/>
      <c r="I3" s="35"/>
    </row>
    <row r="4" spans="1:9" ht="24">
      <c r="A4" s="37"/>
      <c r="B4" s="37"/>
      <c r="C4" s="37"/>
      <c r="D4" s="35"/>
      <c r="E4" s="35"/>
      <c r="F4" s="38" t="s">
        <v>35</v>
      </c>
      <c r="G4" s="35"/>
      <c r="H4" s="35"/>
      <c r="I4" s="35"/>
    </row>
    <row r="5" spans="1:6" ht="24">
      <c r="A5" s="39" t="s">
        <v>54</v>
      </c>
      <c r="F5" s="40" t="s">
        <v>36</v>
      </c>
    </row>
    <row r="6" spans="1:6" ht="24">
      <c r="A6" s="36" t="s">
        <v>81</v>
      </c>
      <c r="B6" s="47">
        <f>B8+B10+B12+B14</f>
        <v>0</v>
      </c>
      <c r="C6" s="36" t="s">
        <v>0</v>
      </c>
      <c r="F6" s="41">
        <f>B8+B10+B12+B14</f>
        <v>0</v>
      </c>
    </row>
    <row r="7" spans="1:6" ht="24">
      <c r="A7" s="36" t="s">
        <v>82</v>
      </c>
      <c r="B7" s="46">
        <f>B9+B11+B13+B15</f>
        <v>0</v>
      </c>
      <c r="C7" s="36" t="s">
        <v>1</v>
      </c>
      <c r="F7" s="42">
        <f>B9+B11+B13+B15</f>
        <v>0</v>
      </c>
    </row>
    <row r="8" spans="1:3" ht="24">
      <c r="A8" s="36" t="s">
        <v>37</v>
      </c>
      <c r="C8" s="36" t="s">
        <v>0</v>
      </c>
    </row>
    <row r="9" spans="1:3" ht="24">
      <c r="A9" s="36" t="s">
        <v>40</v>
      </c>
      <c r="B9" s="46">
        <f>'ผบ.ม.'!F20</f>
        <v>0</v>
      </c>
      <c r="C9" s="36" t="s">
        <v>1</v>
      </c>
    </row>
    <row r="10" spans="1:3" ht="24">
      <c r="A10" s="36" t="s">
        <v>38</v>
      </c>
      <c r="C10" s="36" t="s">
        <v>0</v>
      </c>
    </row>
    <row r="11" spans="1:3" ht="24">
      <c r="A11" s="36" t="s">
        <v>40</v>
      </c>
      <c r="B11" s="46">
        <f>'ผบ.หน่วยงาน'!F18</f>
        <v>0</v>
      </c>
      <c r="C11" s="36" t="s">
        <v>1</v>
      </c>
    </row>
    <row r="12" spans="1:3" ht="24">
      <c r="A12" s="36" t="s">
        <v>3</v>
      </c>
      <c r="C12" s="36" t="s">
        <v>0</v>
      </c>
    </row>
    <row r="13" spans="1:3" ht="24">
      <c r="A13" s="36" t="s">
        <v>40</v>
      </c>
      <c r="B13" s="46">
        <f>วิชาการ!F78</f>
        <v>0</v>
      </c>
      <c r="C13" s="36" t="s">
        <v>1</v>
      </c>
    </row>
    <row r="14" spans="1:3" ht="24">
      <c r="A14" s="36" t="s">
        <v>4</v>
      </c>
      <c r="C14" s="36" t="s">
        <v>0</v>
      </c>
    </row>
    <row r="15" spans="1:3" ht="24">
      <c r="A15" s="36" t="s">
        <v>40</v>
      </c>
      <c r="B15" s="46">
        <f>'วช.ชช.ทั่วไป'!F18</f>
        <v>0</v>
      </c>
      <c r="C15" s="36" t="s">
        <v>1</v>
      </c>
    </row>
    <row r="16" ht="24"/>
    <row r="17" ht="24">
      <c r="A17" s="39" t="s">
        <v>72</v>
      </c>
    </row>
    <row r="18" spans="1:6" ht="24">
      <c r="A18" s="36" t="s">
        <v>49</v>
      </c>
      <c r="B18" s="48">
        <f>B7*3/100</f>
        <v>0</v>
      </c>
      <c r="C18" s="36" t="s">
        <v>1</v>
      </c>
      <c r="F18" s="42">
        <f>B19+B20+B27</f>
        <v>0</v>
      </c>
    </row>
    <row r="19" spans="1:3" ht="24">
      <c r="A19" s="36" t="s">
        <v>32</v>
      </c>
      <c r="B19" s="49">
        <f>B7*0.1/100</f>
        <v>0</v>
      </c>
      <c r="C19" s="36" t="s">
        <v>1</v>
      </c>
    </row>
    <row r="20" spans="1:3" ht="24">
      <c r="A20" s="36" t="s">
        <v>31</v>
      </c>
      <c r="B20" s="48">
        <f>B9*2.9/100</f>
        <v>0</v>
      </c>
      <c r="C20" s="36" t="s">
        <v>1</v>
      </c>
    </row>
    <row r="21" spans="1:3" ht="24" thickBot="1">
      <c r="A21" s="43" t="s">
        <v>73</v>
      </c>
      <c r="B21" s="50">
        <f>B18-B19-B20</f>
        <v>0</v>
      </c>
      <c r="C21" s="43" t="s">
        <v>1</v>
      </c>
    </row>
    <row r="22" ht="24" thickTop="1"/>
    <row r="23" ht="24">
      <c r="A23" s="44" t="s">
        <v>2</v>
      </c>
    </row>
    <row r="24" spans="1:3" ht="24">
      <c r="A24" s="36" t="s">
        <v>39</v>
      </c>
      <c r="B24" s="48">
        <f>B11*2.9/100</f>
        <v>0</v>
      </c>
      <c r="C24" s="36" t="s">
        <v>1</v>
      </c>
    </row>
    <row r="25" spans="1:3" ht="24">
      <c r="A25" s="36" t="s">
        <v>33</v>
      </c>
      <c r="B25" s="48">
        <f>B13*2.9/100</f>
        <v>0</v>
      </c>
      <c r="C25" s="36" t="s">
        <v>1</v>
      </c>
    </row>
    <row r="26" spans="1:3" ht="24">
      <c r="A26" s="36" t="s">
        <v>34</v>
      </c>
      <c r="B26" s="48">
        <f>B15*2.9/100</f>
        <v>0</v>
      </c>
      <c r="C26" s="36" t="s">
        <v>1</v>
      </c>
    </row>
    <row r="27" spans="1:6" ht="24" thickBot="1">
      <c r="A27" s="43" t="s">
        <v>5</v>
      </c>
      <c r="B27" s="51">
        <f>SUM(B24:B26)</f>
        <v>0</v>
      </c>
      <c r="C27" s="43" t="s">
        <v>1</v>
      </c>
      <c r="F27" s="45">
        <f>B33+B34</f>
        <v>0</v>
      </c>
    </row>
    <row r="28" ht="24" thickTop="1"/>
    <row r="29" ht="24">
      <c r="A29" s="39" t="s">
        <v>41</v>
      </c>
    </row>
    <row r="30" spans="1:3" ht="24">
      <c r="A30" s="36" t="s">
        <v>39</v>
      </c>
      <c r="B30" s="48">
        <f>'ผบ.หน่วยงาน'!M18</f>
        <v>0</v>
      </c>
      <c r="C30" s="36" t="s">
        <v>1</v>
      </c>
    </row>
    <row r="31" spans="1:3" ht="24">
      <c r="A31" s="36" t="s">
        <v>33</v>
      </c>
      <c r="B31" s="48">
        <f>วิชาการ!M78</f>
        <v>0</v>
      </c>
      <c r="C31" s="36" t="s">
        <v>1</v>
      </c>
    </row>
    <row r="32" spans="1:3" ht="24">
      <c r="A32" s="36" t="s">
        <v>34</v>
      </c>
      <c r="B32" s="48">
        <f>'วช.ชช.ทั่วไป'!L18</f>
        <v>0</v>
      </c>
      <c r="C32" s="36" t="s">
        <v>1</v>
      </c>
    </row>
    <row r="33" spans="1:3" ht="24">
      <c r="A33" s="43" t="s">
        <v>5</v>
      </c>
      <c r="B33" s="52">
        <f>SUM(B30:B32)</f>
        <v>0</v>
      </c>
      <c r="C33" s="43" t="s">
        <v>1</v>
      </c>
    </row>
    <row r="34" spans="1:3" ht="24" thickBot="1">
      <c r="A34" s="43" t="s">
        <v>6</v>
      </c>
      <c r="B34" s="51">
        <f>B27-B33</f>
        <v>0</v>
      </c>
      <c r="C34" s="43" t="s">
        <v>1</v>
      </c>
    </row>
    <row r="35" ht="24" thickTop="1"/>
  </sheetData>
  <sheetProtection/>
  <mergeCells count="3">
    <mergeCell ref="A1:C1"/>
    <mergeCell ref="A2:C2"/>
    <mergeCell ref="A3:C3"/>
  </mergeCells>
  <printOptions/>
  <pageMargins left="0.7" right="0.36" top="0.49" bottom="0.33" header="0.3" footer="0.2"/>
  <pageSetup fitToHeight="1" fitToWidth="1" horizontalDpi="600" verticalDpi="600" orientation="portrait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view="pageBreakPreview" zoomScaleSheetLayoutView="100" workbookViewId="0" topLeftCell="A1">
      <selection activeCell="F7" sqref="F7"/>
    </sheetView>
  </sheetViews>
  <sheetFormatPr defaultColWidth="9.00390625" defaultRowHeight="22.5" customHeight="1"/>
  <cols>
    <col min="1" max="1" width="6.140625" style="1" customWidth="1"/>
    <col min="2" max="2" width="27.140625" style="1" customWidth="1"/>
    <col min="3" max="3" width="8.8515625" style="1" customWidth="1"/>
    <col min="4" max="4" width="18.421875" style="1" customWidth="1"/>
    <col min="5" max="6" width="12.421875" style="1" customWidth="1"/>
    <col min="7" max="7" width="15.140625" style="1" customWidth="1"/>
    <col min="8" max="16384" width="9.00390625" style="1" customWidth="1"/>
  </cols>
  <sheetData>
    <row r="1" spans="1:9" s="17" customFormat="1" ht="24">
      <c r="A1" s="130" t="s">
        <v>53</v>
      </c>
      <c r="B1" s="130"/>
      <c r="C1" s="130"/>
      <c r="D1" s="130"/>
      <c r="E1" s="130"/>
      <c r="F1" s="130"/>
      <c r="G1" s="130"/>
      <c r="H1" s="2"/>
      <c r="I1" s="2"/>
    </row>
    <row r="2" spans="1:9" s="17" customFormat="1" ht="24">
      <c r="A2" s="130" t="s">
        <v>83</v>
      </c>
      <c r="B2" s="130"/>
      <c r="C2" s="130"/>
      <c r="D2" s="130"/>
      <c r="E2" s="130"/>
      <c r="F2" s="130"/>
      <c r="G2" s="130"/>
      <c r="H2" s="2"/>
      <c r="I2" s="2"/>
    </row>
    <row r="3" spans="1:9" s="17" customFormat="1" ht="24">
      <c r="A3" s="130" t="s">
        <v>61</v>
      </c>
      <c r="B3" s="130"/>
      <c r="C3" s="130"/>
      <c r="D3" s="130"/>
      <c r="E3" s="130"/>
      <c r="F3" s="130"/>
      <c r="G3" s="130"/>
      <c r="H3" s="2"/>
      <c r="I3" s="2"/>
    </row>
    <row r="4" spans="1:7" ht="22.5" customHeight="1">
      <c r="A4" s="12"/>
      <c r="B4" s="12"/>
      <c r="C4" s="12"/>
      <c r="D4" s="12"/>
      <c r="E4" s="12"/>
      <c r="F4" s="12"/>
      <c r="G4" s="12"/>
    </row>
    <row r="5" spans="1:7" ht="22.5" customHeight="1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29" t="s">
        <v>28</v>
      </c>
    </row>
    <row r="6" spans="1:7" ht="22.5" customHeight="1">
      <c r="A6" s="7" t="s">
        <v>14</v>
      </c>
      <c r="B6" s="129"/>
      <c r="C6" s="7" t="s">
        <v>8</v>
      </c>
      <c r="D6" s="129"/>
      <c r="E6" s="129"/>
      <c r="F6" s="5">
        <v>242217</v>
      </c>
      <c r="G6" s="129"/>
    </row>
    <row r="7" spans="1:7" ht="22.5" customHeight="1">
      <c r="A7" s="101">
        <v>1</v>
      </c>
      <c r="B7" s="102"/>
      <c r="C7" s="101"/>
      <c r="D7" s="103"/>
      <c r="E7" s="103"/>
      <c r="F7" s="104"/>
      <c r="G7" s="103"/>
    </row>
    <row r="8" spans="1:7" s="17" customFormat="1" ht="22.5" customHeight="1">
      <c r="A8" s="105">
        <v>2</v>
      </c>
      <c r="B8" s="106"/>
      <c r="C8" s="105"/>
      <c r="D8" s="107"/>
      <c r="E8" s="107"/>
      <c r="F8" s="108"/>
      <c r="G8" s="107"/>
    </row>
    <row r="9" spans="1:7" s="17" customFormat="1" ht="22.5" customHeight="1">
      <c r="A9" s="105">
        <v>3</v>
      </c>
      <c r="B9" s="106"/>
      <c r="C9" s="105"/>
      <c r="D9" s="107"/>
      <c r="E9" s="107"/>
      <c r="F9" s="108"/>
      <c r="G9" s="107"/>
    </row>
    <row r="10" spans="1:7" s="17" customFormat="1" ht="22.5" customHeight="1">
      <c r="A10" s="105">
        <v>4</v>
      </c>
      <c r="B10" s="106"/>
      <c r="C10" s="105"/>
      <c r="D10" s="107"/>
      <c r="E10" s="107"/>
      <c r="F10" s="108"/>
      <c r="G10" s="107"/>
    </row>
    <row r="11" spans="1:7" s="17" customFormat="1" ht="22.5" customHeight="1">
      <c r="A11" s="105">
        <v>5</v>
      </c>
      <c r="B11" s="106"/>
      <c r="C11" s="105"/>
      <c r="D11" s="107"/>
      <c r="E11" s="107"/>
      <c r="F11" s="108"/>
      <c r="G11" s="107"/>
    </row>
    <row r="12" spans="1:7" s="17" customFormat="1" ht="22.5" customHeight="1">
      <c r="A12" s="105">
        <v>6</v>
      </c>
      <c r="B12" s="106"/>
      <c r="C12" s="105"/>
      <c r="D12" s="107"/>
      <c r="E12" s="107"/>
      <c r="F12" s="108"/>
      <c r="G12" s="107"/>
    </row>
    <row r="13" spans="1:7" s="17" customFormat="1" ht="22.5" customHeight="1">
      <c r="A13" s="105">
        <v>7</v>
      </c>
      <c r="B13" s="106"/>
      <c r="C13" s="105"/>
      <c r="D13" s="107"/>
      <c r="E13" s="107"/>
      <c r="F13" s="108"/>
      <c r="G13" s="107"/>
    </row>
    <row r="14" spans="1:7" s="17" customFormat="1" ht="22.5" customHeight="1">
      <c r="A14" s="105">
        <v>8</v>
      </c>
      <c r="B14" s="106"/>
      <c r="C14" s="105"/>
      <c r="D14" s="107"/>
      <c r="E14" s="107"/>
      <c r="F14" s="108"/>
      <c r="G14" s="107"/>
    </row>
    <row r="15" spans="1:7" s="17" customFormat="1" ht="22.5" customHeight="1">
      <c r="A15" s="105">
        <v>9</v>
      </c>
      <c r="B15" s="106"/>
      <c r="C15" s="105"/>
      <c r="D15" s="107"/>
      <c r="E15" s="107"/>
      <c r="F15" s="108"/>
      <c r="G15" s="107"/>
    </row>
    <row r="16" spans="1:7" s="17" customFormat="1" ht="22.5" customHeight="1">
      <c r="A16" s="105">
        <v>10</v>
      </c>
      <c r="B16" s="106"/>
      <c r="C16" s="105"/>
      <c r="D16" s="107"/>
      <c r="E16" s="107"/>
      <c r="F16" s="108"/>
      <c r="G16" s="107"/>
    </row>
    <row r="17" spans="1:7" s="17" customFormat="1" ht="22.5" customHeight="1">
      <c r="A17" s="105">
        <v>11</v>
      </c>
      <c r="B17" s="106"/>
      <c r="C17" s="105"/>
      <c r="D17" s="107"/>
      <c r="E17" s="107"/>
      <c r="F17" s="108"/>
      <c r="G17" s="107"/>
    </row>
    <row r="18" spans="1:7" s="17" customFormat="1" ht="22.5" customHeight="1">
      <c r="A18" s="105">
        <v>12</v>
      </c>
      <c r="B18" s="106"/>
      <c r="C18" s="105"/>
      <c r="D18" s="107"/>
      <c r="E18" s="107"/>
      <c r="F18" s="108"/>
      <c r="G18" s="107"/>
    </row>
    <row r="19" spans="1:7" s="17" customFormat="1" ht="22.5" customHeight="1">
      <c r="A19" s="105">
        <v>13</v>
      </c>
      <c r="B19" s="106"/>
      <c r="C19" s="105"/>
      <c r="D19" s="107"/>
      <c r="E19" s="107"/>
      <c r="F19" s="108"/>
      <c r="G19" s="107"/>
    </row>
    <row r="20" spans="1:7" s="17" customFormat="1" ht="22.5" customHeight="1">
      <c r="A20" s="105">
        <v>14</v>
      </c>
      <c r="B20" s="106"/>
      <c r="C20" s="105"/>
      <c r="D20" s="107"/>
      <c r="E20" s="107"/>
      <c r="F20" s="108"/>
      <c r="G20" s="107"/>
    </row>
    <row r="21" spans="1:7" s="17" customFormat="1" ht="22.5" customHeight="1">
      <c r="A21" s="105">
        <v>15</v>
      </c>
      <c r="B21" s="106"/>
      <c r="C21" s="105"/>
      <c r="D21" s="107"/>
      <c r="E21" s="107"/>
      <c r="F21" s="108"/>
      <c r="G21" s="107"/>
    </row>
    <row r="22" spans="1:7" s="17" customFormat="1" ht="22.5" customHeight="1">
      <c r="A22" s="105">
        <v>16</v>
      </c>
      <c r="B22" s="106"/>
      <c r="C22" s="105"/>
      <c r="D22" s="107"/>
      <c r="E22" s="107"/>
      <c r="F22" s="108"/>
      <c r="G22" s="107"/>
    </row>
    <row r="23" spans="1:7" s="17" customFormat="1" ht="22.5" customHeight="1">
      <c r="A23" s="105">
        <v>17</v>
      </c>
      <c r="B23" s="106"/>
      <c r="C23" s="105"/>
      <c r="D23" s="107"/>
      <c r="E23" s="107"/>
      <c r="F23" s="108"/>
      <c r="G23" s="107"/>
    </row>
    <row r="24" spans="1:7" s="17" customFormat="1" ht="22.5" customHeight="1">
      <c r="A24" s="105">
        <v>18</v>
      </c>
      <c r="B24" s="106"/>
      <c r="C24" s="105"/>
      <c r="D24" s="107"/>
      <c r="E24" s="107"/>
      <c r="F24" s="108"/>
      <c r="G24" s="107"/>
    </row>
    <row r="25" spans="1:7" s="17" customFormat="1" ht="22.5" customHeight="1">
      <c r="A25" s="105">
        <v>19</v>
      </c>
      <c r="B25" s="106"/>
      <c r="C25" s="105"/>
      <c r="D25" s="107"/>
      <c r="E25" s="107"/>
      <c r="F25" s="108"/>
      <c r="G25" s="107"/>
    </row>
    <row r="26" spans="1:7" s="17" customFormat="1" ht="22.5" customHeight="1">
      <c r="A26" s="105">
        <v>20</v>
      </c>
      <c r="B26" s="106"/>
      <c r="C26" s="105"/>
      <c r="D26" s="107"/>
      <c r="E26" s="107"/>
      <c r="F26" s="108"/>
      <c r="G26" s="107"/>
    </row>
    <row r="27" spans="1:7" s="17" customFormat="1" ht="22.5" customHeight="1">
      <c r="A27" s="105">
        <v>21</v>
      </c>
      <c r="B27" s="106"/>
      <c r="C27" s="105"/>
      <c r="D27" s="107"/>
      <c r="E27" s="107"/>
      <c r="F27" s="108"/>
      <c r="G27" s="107"/>
    </row>
    <row r="28" spans="1:7" s="17" customFormat="1" ht="22.5" customHeight="1">
      <c r="A28" s="105">
        <v>22</v>
      </c>
      <c r="B28" s="106"/>
      <c r="C28" s="105"/>
      <c r="D28" s="107"/>
      <c r="E28" s="107"/>
      <c r="F28" s="108"/>
      <c r="G28" s="107"/>
    </row>
    <row r="29" spans="1:7" s="17" customFormat="1" ht="22.5" customHeight="1">
      <c r="A29" s="105">
        <v>23</v>
      </c>
      <c r="B29" s="106"/>
      <c r="C29" s="105"/>
      <c r="D29" s="107"/>
      <c r="E29" s="107"/>
      <c r="F29" s="108"/>
      <c r="G29" s="107"/>
    </row>
    <row r="30" spans="1:7" s="17" customFormat="1" ht="22.5" customHeight="1">
      <c r="A30" s="105">
        <v>24</v>
      </c>
      <c r="B30" s="106"/>
      <c r="C30" s="105"/>
      <c r="D30" s="107"/>
      <c r="E30" s="107"/>
      <c r="F30" s="108"/>
      <c r="G30" s="107"/>
    </row>
    <row r="31" spans="1:7" s="17" customFormat="1" ht="22.5" customHeight="1">
      <c r="A31" s="105">
        <v>25</v>
      </c>
      <c r="B31" s="106"/>
      <c r="C31" s="105"/>
      <c r="D31" s="107"/>
      <c r="E31" s="107"/>
      <c r="F31" s="108"/>
      <c r="G31" s="107"/>
    </row>
    <row r="32" spans="1:7" s="17" customFormat="1" ht="22.5" customHeight="1">
      <c r="A32" s="105">
        <v>26</v>
      </c>
      <c r="B32" s="106"/>
      <c r="C32" s="105"/>
      <c r="D32" s="107"/>
      <c r="E32" s="107"/>
      <c r="F32" s="108"/>
      <c r="G32" s="107"/>
    </row>
    <row r="33" spans="1:7" s="17" customFormat="1" ht="22.5" customHeight="1">
      <c r="A33" s="105">
        <v>27</v>
      </c>
      <c r="B33" s="106"/>
      <c r="C33" s="105"/>
      <c r="D33" s="107"/>
      <c r="E33" s="107"/>
      <c r="F33" s="108"/>
      <c r="G33" s="107"/>
    </row>
    <row r="34" spans="1:7" s="17" customFormat="1" ht="22.5" customHeight="1">
      <c r="A34" s="105">
        <v>28</v>
      </c>
      <c r="B34" s="106"/>
      <c r="C34" s="105"/>
      <c r="D34" s="107"/>
      <c r="E34" s="107"/>
      <c r="F34" s="108"/>
      <c r="G34" s="107"/>
    </row>
    <row r="35" spans="1:7" s="17" customFormat="1" ht="22.5" customHeight="1">
      <c r="A35" s="105">
        <v>29</v>
      </c>
      <c r="B35" s="106"/>
      <c r="C35" s="105"/>
      <c r="D35" s="107"/>
      <c r="E35" s="107"/>
      <c r="F35" s="108"/>
      <c r="G35" s="107"/>
    </row>
    <row r="36" spans="1:7" s="17" customFormat="1" ht="22.5" customHeight="1">
      <c r="A36" s="105">
        <v>30</v>
      </c>
      <c r="B36" s="106"/>
      <c r="C36" s="105"/>
      <c r="D36" s="107"/>
      <c r="E36" s="107"/>
      <c r="F36" s="108"/>
      <c r="G36" s="107"/>
    </row>
    <row r="37" spans="1:7" s="17" customFormat="1" ht="22.5" customHeight="1">
      <c r="A37" s="105">
        <v>31</v>
      </c>
      <c r="B37" s="106"/>
      <c r="C37" s="105"/>
      <c r="D37" s="107"/>
      <c r="E37" s="107"/>
      <c r="F37" s="108"/>
      <c r="G37" s="107"/>
    </row>
    <row r="38" spans="1:7" s="17" customFormat="1" ht="22.5" customHeight="1">
      <c r="A38" s="105">
        <v>32</v>
      </c>
      <c r="B38" s="106"/>
      <c r="C38" s="105"/>
      <c r="D38" s="107"/>
      <c r="E38" s="107"/>
      <c r="F38" s="108"/>
      <c r="G38" s="107"/>
    </row>
    <row r="39" spans="1:7" s="17" customFormat="1" ht="22.5" customHeight="1">
      <c r="A39" s="105">
        <v>33</v>
      </c>
      <c r="B39" s="106"/>
      <c r="C39" s="105"/>
      <c r="D39" s="107"/>
      <c r="E39" s="107"/>
      <c r="F39" s="108"/>
      <c r="G39" s="107"/>
    </row>
    <row r="40" spans="1:7" s="17" customFormat="1" ht="22.5" customHeight="1">
      <c r="A40" s="105">
        <v>34</v>
      </c>
      <c r="B40" s="106"/>
      <c r="C40" s="105"/>
      <c r="D40" s="107"/>
      <c r="E40" s="107"/>
      <c r="F40" s="108"/>
      <c r="G40" s="107"/>
    </row>
    <row r="41" spans="1:7" s="17" customFormat="1" ht="22.5" customHeight="1">
      <c r="A41" s="105">
        <v>35</v>
      </c>
      <c r="B41" s="106"/>
      <c r="C41" s="105"/>
      <c r="D41" s="107"/>
      <c r="E41" s="107"/>
      <c r="F41" s="108"/>
      <c r="G41" s="107"/>
    </row>
    <row r="42" spans="1:7" s="17" customFormat="1" ht="22.5" customHeight="1">
      <c r="A42" s="105">
        <v>36</v>
      </c>
      <c r="B42" s="106"/>
      <c r="C42" s="105"/>
      <c r="D42" s="107"/>
      <c r="E42" s="107"/>
      <c r="F42" s="108"/>
      <c r="G42" s="107"/>
    </row>
    <row r="43" spans="1:7" s="17" customFormat="1" ht="22.5" customHeight="1">
      <c r="A43" s="105">
        <v>37</v>
      </c>
      <c r="B43" s="106"/>
      <c r="C43" s="105"/>
      <c r="D43" s="107"/>
      <c r="E43" s="107"/>
      <c r="F43" s="108"/>
      <c r="G43" s="107"/>
    </row>
    <row r="44" spans="1:7" s="17" customFormat="1" ht="22.5" customHeight="1">
      <c r="A44" s="105">
        <v>38</v>
      </c>
      <c r="B44" s="106"/>
      <c r="C44" s="105"/>
      <c r="D44" s="107"/>
      <c r="E44" s="107"/>
      <c r="F44" s="108"/>
      <c r="G44" s="107"/>
    </row>
    <row r="45" spans="1:7" s="17" customFormat="1" ht="22.5" customHeight="1">
      <c r="A45" s="105">
        <v>39</v>
      </c>
      <c r="B45" s="106"/>
      <c r="C45" s="105"/>
      <c r="D45" s="107"/>
      <c r="E45" s="107"/>
      <c r="F45" s="108"/>
      <c r="G45" s="107"/>
    </row>
    <row r="46" spans="1:7" s="17" customFormat="1" ht="22.5" customHeight="1">
      <c r="A46" s="105">
        <v>40</v>
      </c>
      <c r="B46" s="106"/>
      <c r="C46" s="105"/>
      <c r="D46" s="107"/>
      <c r="E46" s="107"/>
      <c r="F46" s="108"/>
      <c r="G46" s="107"/>
    </row>
    <row r="47" spans="1:7" ht="22.5" customHeight="1">
      <c r="A47" s="105">
        <v>41</v>
      </c>
      <c r="B47" s="106"/>
      <c r="C47" s="105"/>
      <c r="D47" s="107"/>
      <c r="E47" s="107"/>
      <c r="F47" s="108"/>
      <c r="G47" s="107"/>
    </row>
    <row r="48" spans="1:7" ht="22.5" customHeight="1">
      <c r="A48" s="105">
        <v>42</v>
      </c>
      <c r="B48" s="106"/>
      <c r="C48" s="105"/>
      <c r="D48" s="107"/>
      <c r="E48" s="107"/>
      <c r="F48" s="108"/>
      <c r="G48" s="107"/>
    </row>
    <row r="49" spans="1:7" ht="22.5" customHeight="1">
      <c r="A49" s="105">
        <v>43</v>
      </c>
      <c r="B49" s="109"/>
      <c r="C49" s="110"/>
      <c r="D49" s="111"/>
      <c r="E49" s="111"/>
      <c r="F49" s="112"/>
      <c r="G49" s="83"/>
    </row>
    <row r="50" spans="1:7" ht="22.5" customHeight="1">
      <c r="A50" s="105">
        <v>44</v>
      </c>
      <c r="B50" s="109"/>
      <c r="C50" s="110"/>
      <c r="D50" s="111"/>
      <c r="E50" s="111"/>
      <c r="F50" s="112"/>
      <c r="G50" s="83"/>
    </row>
    <row r="51" spans="1:7" ht="22.5" customHeight="1">
      <c r="A51" s="105">
        <v>45</v>
      </c>
      <c r="B51" s="109"/>
      <c r="C51" s="110"/>
      <c r="D51" s="111"/>
      <c r="E51" s="111"/>
      <c r="F51" s="112"/>
      <c r="G51" s="83"/>
    </row>
    <row r="52" spans="1:7" ht="22.5" customHeight="1">
      <c r="A52" s="105">
        <v>46</v>
      </c>
      <c r="B52" s="109"/>
      <c r="C52" s="110"/>
      <c r="D52" s="111"/>
      <c r="E52" s="111"/>
      <c r="F52" s="112"/>
      <c r="G52" s="83"/>
    </row>
    <row r="53" spans="1:7" ht="22.5" customHeight="1">
      <c r="A53" s="105">
        <v>47</v>
      </c>
      <c r="B53" s="109"/>
      <c r="C53" s="110"/>
      <c r="D53" s="111"/>
      <c r="E53" s="111"/>
      <c r="F53" s="112"/>
      <c r="G53" s="82"/>
    </row>
    <row r="54" spans="1:7" ht="22.5" customHeight="1">
      <c r="A54" s="105">
        <v>48</v>
      </c>
      <c r="B54" s="109"/>
      <c r="C54" s="110"/>
      <c r="D54" s="111"/>
      <c r="E54" s="111"/>
      <c r="F54" s="112"/>
      <c r="G54" s="82"/>
    </row>
    <row r="55" spans="1:7" ht="22.5" customHeight="1">
      <c r="A55" s="105">
        <v>49</v>
      </c>
      <c r="B55" s="83"/>
      <c r="C55" s="83"/>
      <c r="D55" s="83"/>
      <c r="E55" s="83"/>
      <c r="F55" s="84"/>
      <c r="G55" s="83"/>
    </row>
    <row r="56" spans="1:7" ht="22.5" customHeight="1">
      <c r="A56" s="105">
        <v>50</v>
      </c>
      <c r="B56" s="83"/>
      <c r="C56" s="83"/>
      <c r="D56" s="83"/>
      <c r="E56" s="83"/>
      <c r="F56" s="84"/>
      <c r="G56" s="83"/>
    </row>
    <row r="57" spans="1:7" ht="22.5" customHeight="1">
      <c r="A57" s="105">
        <v>51</v>
      </c>
      <c r="B57" s="83"/>
      <c r="C57" s="83"/>
      <c r="D57" s="83"/>
      <c r="E57" s="83"/>
      <c r="F57" s="84"/>
      <c r="G57" s="83"/>
    </row>
    <row r="58" spans="1:7" s="17" customFormat="1" ht="22.5" customHeight="1">
      <c r="A58" s="105">
        <v>52</v>
      </c>
      <c r="B58" s="83"/>
      <c r="C58" s="83"/>
      <c r="D58" s="83"/>
      <c r="E58" s="83"/>
      <c r="F58" s="84"/>
      <c r="G58" s="83"/>
    </row>
    <row r="59" spans="1:7" s="17" customFormat="1" ht="22.5" customHeight="1">
      <c r="A59" s="105">
        <v>53</v>
      </c>
      <c r="B59" s="83"/>
      <c r="C59" s="83"/>
      <c r="D59" s="83"/>
      <c r="E59" s="83"/>
      <c r="F59" s="84"/>
      <c r="G59" s="83"/>
    </row>
    <row r="60" spans="1:7" s="17" customFormat="1" ht="22.5" customHeight="1">
      <c r="A60" s="105">
        <v>54</v>
      </c>
      <c r="B60" s="83"/>
      <c r="C60" s="83"/>
      <c r="D60" s="83"/>
      <c r="E60" s="83"/>
      <c r="F60" s="84"/>
      <c r="G60" s="83"/>
    </row>
    <row r="61" spans="1:7" s="17" customFormat="1" ht="22.5" customHeight="1">
      <c r="A61" s="105">
        <v>55</v>
      </c>
      <c r="B61" s="83"/>
      <c r="C61" s="83"/>
      <c r="D61" s="83"/>
      <c r="E61" s="83"/>
      <c r="F61" s="84"/>
      <c r="G61" s="83"/>
    </row>
    <row r="62" spans="1:7" s="17" customFormat="1" ht="22.5" customHeight="1">
      <c r="A62" s="105">
        <v>56</v>
      </c>
      <c r="B62" s="83"/>
      <c r="C62" s="83"/>
      <c r="D62" s="83"/>
      <c r="E62" s="83"/>
      <c r="F62" s="84"/>
      <c r="G62" s="83"/>
    </row>
    <row r="63" spans="1:7" s="17" customFormat="1" ht="22.5" customHeight="1">
      <c r="A63" s="105">
        <v>57</v>
      </c>
      <c r="B63" s="83"/>
      <c r="C63" s="83"/>
      <c r="D63" s="83"/>
      <c r="E63" s="83"/>
      <c r="F63" s="84"/>
      <c r="G63" s="83"/>
    </row>
    <row r="64" spans="1:7" s="17" customFormat="1" ht="22.5" customHeight="1">
      <c r="A64" s="105">
        <v>58</v>
      </c>
      <c r="B64" s="83"/>
      <c r="C64" s="83"/>
      <c r="D64" s="83"/>
      <c r="E64" s="83"/>
      <c r="F64" s="84"/>
      <c r="G64" s="83"/>
    </row>
    <row r="65" spans="1:7" s="17" customFormat="1" ht="22.5" customHeight="1">
      <c r="A65" s="105">
        <v>59</v>
      </c>
      <c r="B65" s="83"/>
      <c r="C65" s="83"/>
      <c r="D65" s="83"/>
      <c r="E65" s="83"/>
      <c r="F65" s="84"/>
      <c r="G65" s="83"/>
    </row>
    <row r="66" spans="1:7" s="17" customFormat="1" ht="22.5" customHeight="1">
      <c r="A66" s="105">
        <v>60</v>
      </c>
      <c r="B66" s="83"/>
      <c r="C66" s="83"/>
      <c r="D66" s="83"/>
      <c r="E66" s="83"/>
      <c r="F66" s="84"/>
      <c r="G66" s="83"/>
    </row>
    <row r="67" spans="1:7" s="17" customFormat="1" ht="22.5" customHeight="1">
      <c r="A67" s="105">
        <v>61</v>
      </c>
      <c r="B67" s="83"/>
      <c r="C67" s="83"/>
      <c r="D67" s="83"/>
      <c r="E67" s="83"/>
      <c r="F67" s="84"/>
      <c r="G67" s="83"/>
    </row>
    <row r="68" spans="1:7" s="17" customFormat="1" ht="22.5" customHeight="1">
      <c r="A68" s="105">
        <v>62</v>
      </c>
      <c r="B68" s="83"/>
      <c r="C68" s="83"/>
      <c r="D68" s="83"/>
      <c r="E68" s="83"/>
      <c r="F68" s="84"/>
      <c r="G68" s="83"/>
    </row>
    <row r="69" spans="1:7" s="17" customFormat="1" ht="22.5" customHeight="1">
      <c r="A69" s="105">
        <v>63</v>
      </c>
      <c r="B69" s="83"/>
      <c r="C69" s="83"/>
      <c r="D69" s="83"/>
      <c r="E69" s="83"/>
      <c r="F69" s="84"/>
      <c r="G69" s="83"/>
    </row>
    <row r="70" spans="1:7" s="17" customFormat="1" ht="22.5" customHeight="1">
      <c r="A70" s="105">
        <v>64</v>
      </c>
      <c r="B70" s="83"/>
      <c r="C70" s="83"/>
      <c r="D70" s="83"/>
      <c r="E70" s="83"/>
      <c r="F70" s="84"/>
      <c r="G70" s="83"/>
    </row>
    <row r="71" spans="1:7" s="17" customFormat="1" ht="22.5" customHeight="1">
      <c r="A71" s="105">
        <v>65</v>
      </c>
      <c r="B71" s="83"/>
      <c r="C71" s="83"/>
      <c r="D71" s="83"/>
      <c r="E71" s="83"/>
      <c r="F71" s="84"/>
      <c r="G71" s="83"/>
    </row>
    <row r="72" spans="1:7" s="17" customFormat="1" ht="22.5" customHeight="1">
      <c r="A72" s="105">
        <v>66</v>
      </c>
      <c r="B72" s="83"/>
      <c r="C72" s="83"/>
      <c r="D72" s="83"/>
      <c r="E72" s="83"/>
      <c r="F72" s="84"/>
      <c r="G72" s="83"/>
    </row>
    <row r="73" spans="1:7" s="17" customFormat="1" ht="22.5" customHeight="1">
      <c r="A73" s="105">
        <v>67</v>
      </c>
      <c r="B73" s="83"/>
      <c r="C73" s="83"/>
      <c r="D73" s="83"/>
      <c r="E73" s="83"/>
      <c r="F73" s="84"/>
      <c r="G73" s="83"/>
    </row>
    <row r="74" spans="1:7" s="17" customFormat="1" ht="22.5" customHeight="1">
      <c r="A74" s="105">
        <v>68</v>
      </c>
      <c r="B74" s="83"/>
      <c r="C74" s="83"/>
      <c r="D74" s="83"/>
      <c r="E74" s="83"/>
      <c r="F74" s="84"/>
      <c r="G74" s="83"/>
    </row>
    <row r="75" spans="1:7" s="17" customFormat="1" ht="22.5" customHeight="1">
      <c r="A75" s="105">
        <v>69</v>
      </c>
      <c r="B75" s="83"/>
      <c r="C75" s="83"/>
      <c r="D75" s="83"/>
      <c r="E75" s="83"/>
      <c r="F75" s="84"/>
      <c r="G75" s="83"/>
    </row>
    <row r="76" spans="1:7" s="17" customFormat="1" ht="22.5" customHeight="1">
      <c r="A76" s="105">
        <v>70</v>
      </c>
      <c r="B76" s="83"/>
      <c r="C76" s="83"/>
      <c r="D76" s="83"/>
      <c r="E76" s="83"/>
      <c r="F76" s="84"/>
      <c r="G76" s="83"/>
    </row>
    <row r="77" spans="1:7" ht="22.5" customHeight="1">
      <c r="A77" s="118" t="s">
        <v>78</v>
      </c>
      <c r="B77" s="119"/>
      <c r="C77" s="119"/>
      <c r="D77" s="119"/>
      <c r="E77" s="119"/>
      <c r="F77" s="88"/>
      <c r="G77" s="119"/>
    </row>
    <row r="78" spans="5:6" ht="22.5" customHeight="1">
      <c r="E78" s="3" t="s">
        <v>26</v>
      </c>
      <c r="F78" s="13">
        <f>SUM(F7:F77)</f>
        <v>0</v>
      </c>
    </row>
    <row r="80" ht="22.5" customHeight="1">
      <c r="A80" s="14" t="s">
        <v>60</v>
      </c>
    </row>
    <row r="81" ht="22.5" customHeight="1">
      <c r="A81" s="1" t="s">
        <v>42</v>
      </c>
    </row>
    <row r="82" ht="22.5" customHeight="1">
      <c r="A82" s="1" t="s">
        <v>43</v>
      </c>
    </row>
    <row r="83" ht="22.5" customHeight="1">
      <c r="A83" s="1" t="s">
        <v>44</v>
      </c>
    </row>
    <row r="84" ht="22.5" customHeight="1">
      <c r="B84" s="1" t="s">
        <v>45</v>
      </c>
    </row>
    <row r="85" ht="22.5" customHeight="1">
      <c r="B85" s="1" t="s">
        <v>44</v>
      </c>
    </row>
    <row r="86" ht="22.5" customHeight="1">
      <c r="B86" s="1" t="s">
        <v>46</v>
      </c>
    </row>
  </sheetData>
  <sheetProtection/>
  <mergeCells count="7">
    <mergeCell ref="G5:G6"/>
    <mergeCell ref="A1:G1"/>
    <mergeCell ref="A2:G2"/>
    <mergeCell ref="A3:G3"/>
    <mergeCell ref="B5:B6"/>
    <mergeCell ref="D5:D6"/>
    <mergeCell ref="E5:E6"/>
  </mergeCells>
  <printOptions/>
  <pageMargins left="0.2755905511811024" right="0.2362204724409449" top="0.5905511811023623" bottom="0.4330708661417323" header="0.31496062992125984" footer="0.31496062992125984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view="pageBreakPreview" zoomScale="90" zoomScaleSheetLayoutView="90" zoomScalePageLayoutView="0" workbookViewId="0" topLeftCell="A1">
      <selection activeCell="N7" sqref="N7"/>
    </sheetView>
  </sheetViews>
  <sheetFormatPr defaultColWidth="9.00390625" defaultRowHeight="15"/>
  <cols>
    <col min="1" max="1" width="4.421875" style="1" customWidth="1"/>
    <col min="2" max="2" width="26.140625" style="1" customWidth="1"/>
    <col min="3" max="3" width="10.57421875" style="1" customWidth="1"/>
    <col min="4" max="4" width="18.8515625" style="1" customWidth="1"/>
    <col min="5" max="5" width="12.140625" style="1" customWidth="1"/>
    <col min="6" max="6" width="9.8515625" style="1" customWidth="1"/>
    <col min="7" max="7" width="9.7109375" style="1" customWidth="1"/>
    <col min="8" max="8" width="7.8515625" style="1" customWidth="1"/>
    <col min="9" max="9" width="6.140625" style="1" customWidth="1"/>
    <col min="10" max="10" width="13.8515625" style="1" hidden="1" customWidth="1"/>
    <col min="11" max="11" width="6.140625" style="1" customWidth="1"/>
    <col min="12" max="13" width="8.00390625" style="1" customWidth="1"/>
    <col min="14" max="14" width="11.140625" style="1" customWidth="1"/>
    <col min="15" max="15" width="15.7109375" style="17" customWidth="1"/>
    <col min="16" max="16384" width="9.00390625" style="1" customWidth="1"/>
  </cols>
  <sheetData>
    <row r="1" spans="1:15" s="17" customFormat="1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15"/>
    </row>
    <row r="2" spans="1:15" s="17" customFormat="1" ht="22.5" customHeight="1">
      <c r="A2" s="130" t="s">
        <v>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15"/>
    </row>
    <row r="3" spans="1:15" s="17" customFormat="1" ht="22.5" customHeight="1">
      <c r="A3" s="130" t="s">
        <v>51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15"/>
    </row>
    <row r="4" spans="1:15" ht="24">
      <c r="A4" s="133" t="s">
        <v>76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17"/>
    </row>
    <row r="5" spans="1:15" s="3" customFormat="1" ht="24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5" t="s">
        <v>57</v>
      </c>
      <c r="H5" s="132" t="s">
        <v>10</v>
      </c>
      <c r="I5" s="9" t="s">
        <v>17</v>
      </c>
      <c r="J5" s="9" t="s">
        <v>19</v>
      </c>
      <c r="K5" s="9" t="s">
        <v>24</v>
      </c>
      <c r="L5" s="129" t="s">
        <v>11</v>
      </c>
      <c r="M5" s="18" t="s">
        <v>15</v>
      </c>
      <c r="N5" s="6" t="s">
        <v>56</v>
      </c>
      <c r="O5" s="129" t="s">
        <v>28</v>
      </c>
    </row>
    <row r="6" spans="1:15" s="3" customFormat="1" ht="24">
      <c r="A6" s="7" t="s">
        <v>14</v>
      </c>
      <c r="B6" s="129"/>
      <c r="C6" s="7" t="s">
        <v>8</v>
      </c>
      <c r="D6" s="129"/>
      <c r="E6" s="129"/>
      <c r="F6" s="5" t="s">
        <v>47</v>
      </c>
      <c r="G6" s="8" t="s">
        <v>21</v>
      </c>
      <c r="H6" s="132"/>
      <c r="I6" s="4" t="s">
        <v>18</v>
      </c>
      <c r="J6" s="4"/>
      <c r="K6" s="4" t="s">
        <v>25</v>
      </c>
      <c r="L6" s="129"/>
      <c r="M6" s="19" t="s">
        <v>16</v>
      </c>
      <c r="N6" s="5">
        <v>242248</v>
      </c>
      <c r="O6" s="129"/>
    </row>
    <row r="7" spans="1:15" ht="24">
      <c r="A7" s="75">
        <v>1</v>
      </c>
      <c r="B7" s="102"/>
      <c r="C7" s="101"/>
      <c r="D7" s="103"/>
      <c r="E7" s="103"/>
      <c r="F7" s="104"/>
      <c r="G7" s="77"/>
      <c r="H7" s="79"/>
      <c r="I7" s="75"/>
      <c r="J7" s="80">
        <f>ROUNDUP(($H7*$I7/100),-1)</f>
        <v>0</v>
      </c>
      <c r="K7" s="80"/>
      <c r="L7" s="77">
        <f>IF(F7+J7&lt;=G7,J7,G7-F7)</f>
        <v>0</v>
      </c>
      <c r="M7" s="81">
        <f>IF(F7+J7&lt;=G7,0,(H7*I7/100)-L7)</f>
        <v>0</v>
      </c>
      <c r="N7" s="113">
        <f>F7+L7</f>
        <v>0</v>
      </c>
      <c r="O7" s="103"/>
    </row>
    <row r="8" spans="1:15" ht="24">
      <c r="A8" s="82">
        <v>2</v>
      </c>
      <c r="B8" s="83"/>
      <c r="C8" s="83"/>
      <c r="D8" s="83"/>
      <c r="E8" s="83"/>
      <c r="F8" s="84"/>
      <c r="G8" s="84"/>
      <c r="H8" s="84"/>
      <c r="I8" s="82"/>
      <c r="J8" s="86">
        <f aca="true" t="shared" si="0" ref="J8:J19">ROUNDUP(($H8*$I8/100),-1)</f>
        <v>0</v>
      </c>
      <c r="K8" s="86"/>
      <c r="L8" s="84">
        <f>IF(F8+J8&lt;=G8,J8,G8-F8)</f>
        <v>0</v>
      </c>
      <c r="M8" s="87">
        <f aca="true" t="shared" si="1" ref="M8:M19">IF(F8+J8&lt;=G8,0,(H8*I8/100)-L8)</f>
        <v>0</v>
      </c>
      <c r="N8" s="114">
        <f aca="true" t="shared" si="2" ref="N8:N19">F8+L8</f>
        <v>0</v>
      </c>
      <c r="O8" s="83"/>
    </row>
    <row r="9" spans="1:15" ht="24">
      <c r="A9" s="82">
        <v>3</v>
      </c>
      <c r="B9" s="83"/>
      <c r="C9" s="83"/>
      <c r="D9" s="83"/>
      <c r="E9" s="83"/>
      <c r="F9" s="84"/>
      <c r="G9" s="84"/>
      <c r="H9" s="84"/>
      <c r="I9" s="82"/>
      <c r="J9" s="86">
        <f t="shared" si="0"/>
        <v>0</v>
      </c>
      <c r="K9" s="86"/>
      <c r="L9" s="84">
        <f aca="true" t="shared" si="3" ref="L9:L19">IF(F9+J9&lt;=G9,J9,G9-F9)</f>
        <v>0</v>
      </c>
      <c r="M9" s="87">
        <f t="shared" si="1"/>
        <v>0</v>
      </c>
      <c r="N9" s="114">
        <f t="shared" si="2"/>
        <v>0</v>
      </c>
      <c r="O9" s="83"/>
    </row>
    <row r="10" spans="1:15" ht="24">
      <c r="A10" s="82">
        <v>4</v>
      </c>
      <c r="B10" s="83"/>
      <c r="C10" s="83"/>
      <c r="D10" s="83"/>
      <c r="E10" s="83"/>
      <c r="F10" s="84"/>
      <c r="G10" s="84"/>
      <c r="H10" s="84"/>
      <c r="I10" s="82"/>
      <c r="J10" s="86">
        <f t="shared" si="0"/>
        <v>0</v>
      </c>
      <c r="K10" s="86"/>
      <c r="L10" s="84">
        <f t="shared" si="3"/>
        <v>0</v>
      </c>
      <c r="M10" s="87">
        <f t="shared" si="1"/>
        <v>0</v>
      </c>
      <c r="N10" s="114">
        <f t="shared" si="2"/>
        <v>0</v>
      </c>
      <c r="O10" s="83"/>
    </row>
    <row r="11" spans="1:15" ht="24">
      <c r="A11" s="82">
        <v>5</v>
      </c>
      <c r="B11" s="83"/>
      <c r="C11" s="83"/>
      <c r="D11" s="83"/>
      <c r="E11" s="83"/>
      <c r="F11" s="84"/>
      <c r="G11" s="84"/>
      <c r="H11" s="84"/>
      <c r="I11" s="82"/>
      <c r="J11" s="86">
        <f t="shared" si="0"/>
        <v>0</v>
      </c>
      <c r="K11" s="86"/>
      <c r="L11" s="84">
        <f t="shared" si="3"/>
        <v>0</v>
      </c>
      <c r="M11" s="87">
        <f t="shared" si="1"/>
        <v>0</v>
      </c>
      <c r="N11" s="114">
        <f t="shared" si="2"/>
        <v>0</v>
      </c>
      <c r="O11" s="83"/>
    </row>
    <row r="12" spans="1:15" ht="24">
      <c r="A12" s="82">
        <v>6</v>
      </c>
      <c r="B12" s="83"/>
      <c r="C12" s="83"/>
      <c r="D12" s="83"/>
      <c r="E12" s="83"/>
      <c r="F12" s="84"/>
      <c r="G12" s="84"/>
      <c r="H12" s="84"/>
      <c r="I12" s="82"/>
      <c r="J12" s="86">
        <f t="shared" si="0"/>
        <v>0</v>
      </c>
      <c r="K12" s="86"/>
      <c r="L12" s="84">
        <f t="shared" si="3"/>
        <v>0</v>
      </c>
      <c r="M12" s="87">
        <f t="shared" si="1"/>
        <v>0</v>
      </c>
      <c r="N12" s="114">
        <f t="shared" si="2"/>
        <v>0</v>
      </c>
      <c r="O12" s="83"/>
    </row>
    <row r="13" spans="1:15" ht="24">
      <c r="A13" s="82">
        <v>7</v>
      </c>
      <c r="B13" s="83"/>
      <c r="C13" s="83"/>
      <c r="D13" s="83"/>
      <c r="E13" s="83"/>
      <c r="F13" s="84"/>
      <c r="G13" s="84"/>
      <c r="H13" s="84"/>
      <c r="I13" s="82"/>
      <c r="J13" s="86">
        <f t="shared" si="0"/>
        <v>0</v>
      </c>
      <c r="K13" s="86"/>
      <c r="L13" s="84">
        <f t="shared" si="3"/>
        <v>0</v>
      </c>
      <c r="M13" s="87">
        <f t="shared" si="1"/>
        <v>0</v>
      </c>
      <c r="N13" s="114">
        <f t="shared" si="2"/>
        <v>0</v>
      </c>
      <c r="O13" s="83"/>
    </row>
    <row r="14" spans="1:15" ht="24">
      <c r="A14" s="82">
        <v>8</v>
      </c>
      <c r="B14" s="83"/>
      <c r="C14" s="83"/>
      <c r="D14" s="83"/>
      <c r="E14" s="83"/>
      <c r="F14" s="84"/>
      <c r="G14" s="84"/>
      <c r="H14" s="84"/>
      <c r="I14" s="82"/>
      <c r="J14" s="86">
        <f t="shared" si="0"/>
        <v>0</v>
      </c>
      <c r="K14" s="86"/>
      <c r="L14" s="84">
        <f t="shared" si="3"/>
        <v>0</v>
      </c>
      <c r="M14" s="87">
        <f t="shared" si="1"/>
        <v>0</v>
      </c>
      <c r="N14" s="114">
        <f t="shared" si="2"/>
        <v>0</v>
      </c>
      <c r="O14" s="83"/>
    </row>
    <row r="15" spans="1:15" s="17" customFormat="1" ht="24">
      <c r="A15" s="82">
        <v>9</v>
      </c>
      <c r="B15" s="83"/>
      <c r="C15" s="83"/>
      <c r="D15" s="83"/>
      <c r="E15" s="83"/>
      <c r="F15" s="84"/>
      <c r="G15" s="84"/>
      <c r="H15" s="84"/>
      <c r="I15" s="82"/>
      <c r="J15" s="86">
        <f t="shared" si="0"/>
        <v>0</v>
      </c>
      <c r="K15" s="86"/>
      <c r="L15" s="84">
        <f>IF(F15+J15&lt;=G15,J15,G15-F15)</f>
        <v>0</v>
      </c>
      <c r="M15" s="87">
        <f>IF(F15+J15&lt;=G15,0,(H15*I15/100)-L15)</f>
        <v>0</v>
      </c>
      <c r="N15" s="114">
        <f>F15+L15</f>
        <v>0</v>
      </c>
      <c r="O15" s="83"/>
    </row>
    <row r="16" spans="1:15" s="17" customFormat="1" ht="24">
      <c r="A16" s="82">
        <v>10</v>
      </c>
      <c r="B16" s="83"/>
      <c r="C16" s="83"/>
      <c r="D16" s="83"/>
      <c r="E16" s="83"/>
      <c r="F16" s="84"/>
      <c r="G16" s="84"/>
      <c r="H16" s="84"/>
      <c r="I16" s="82"/>
      <c r="J16" s="86">
        <f t="shared" si="0"/>
        <v>0</v>
      </c>
      <c r="K16" s="86"/>
      <c r="L16" s="84">
        <f>IF(F16+J16&lt;=G16,J16,G16-F16)</f>
        <v>0</v>
      </c>
      <c r="M16" s="87">
        <f>IF(F16+J16&lt;=G16,0,(H16*I16/100)-L16)</f>
        <v>0</v>
      </c>
      <c r="N16" s="114">
        <f>F16+L16</f>
        <v>0</v>
      </c>
      <c r="O16" s="83"/>
    </row>
    <row r="17" spans="1:15" s="17" customFormat="1" ht="24">
      <c r="A17" s="82">
        <v>11</v>
      </c>
      <c r="B17" s="83"/>
      <c r="C17" s="83"/>
      <c r="D17" s="83"/>
      <c r="E17" s="83"/>
      <c r="F17" s="84"/>
      <c r="G17" s="84"/>
      <c r="H17" s="84"/>
      <c r="I17" s="82"/>
      <c r="J17" s="86">
        <f t="shared" si="0"/>
        <v>0</v>
      </c>
      <c r="K17" s="86"/>
      <c r="L17" s="84">
        <f>IF(F17+J17&lt;=G17,J17,G17-F17)</f>
        <v>0</v>
      </c>
      <c r="M17" s="87">
        <f>IF(F17+J17&lt;=G17,0,(H17*I17/100)-L17)</f>
        <v>0</v>
      </c>
      <c r="N17" s="114">
        <f>F17+L17</f>
        <v>0</v>
      </c>
      <c r="O17" s="83"/>
    </row>
    <row r="18" spans="1:15" s="17" customFormat="1" ht="24">
      <c r="A18" s="82">
        <v>12</v>
      </c>
      <c r="B18" s="83"/>
      <c r="C18" s="83"/>
      <c r="D18" s="83"/>
      <c r="E18" s="83"/>
      <c r="F18" s="84"/>
      <c r="G18" s="84"/>
      <c r="H18" s="84"/>
      <c r="I18" s="82"/>
      <c r="J18" s="86">
        <f t="shared" si="0"/>
        <v>0</v>
      </c>
      <c r="K18" s="86"/>
      <c r="L18" s="84">
        <f>IF(F18+J18&lt;=G18,J18,G18-F18)</f>
        <v>0</v>
      </c>
      <c r="M18" s="87">
        <f>IF(F18+J18&lt;=G18,0,(H18*I18/100)-L18)</f>
        <v>0</v>
      </c>
      <c r="N18" s="114">
        <f>F18+L18</f>
        <v>0</v>
      </c>
      <c r="O18" s="83"/>
    </row>
    <row r="19" spans="1:15" ht="24">
      <c r="A19" s="118" t="s">
        <v>78</v>
      </c>
      <c r="B19" s="119"/>
      <c r="C19" s="119"/>
      <c r="D19" s="119"/>
      <c r="E19" s="119"/>
      <c r="F19" s="88"/>
      <c r="G19" s="88"/>
      <c r="H19" s="88"/>
      <c r="I19" s="118"/>
      <c r="J19" s="120">
        <f t="shared" si="0"/>
        <v>0</v>
      </c>
      <c r="K19" s="120"/>
      <c r="L19" s="88">
        <f t="shared" si="3"/>
        <v>0</v>
      </c>
      <c r="M19" s="121">
        <f t="shared" si="1"/>
        <v>0</v>
      </c>
      <c r="N19" s="122">
        <f t="shared" si="2"/>
        <v>0</v>
      </c>
      <c r="O19" s="119"/>
    </row>
    <row r="20" spans="6:14" ht="24">
      <c r="F20" s="13">
        <f>SUM(F7:F19)</f>
        <v>0</v>
      </c>
      <c r="L20" s="11"/>
      <c r="M20" s="10"/>
      <c r="N20" s="11"/>
    </row>
    <row r="21" spans="8:13" ht="24">
      <c r="H21" s="3" t="s">
        <v>20</v>
      </c>
      <c r="L21" s="134">
        <f>SUM(L7:L19)+SUM(M7:M19)</f>
        <v>0</v>
      </c>
      <c r="M21" s="134"/>
    </row>
    <row r="22" spans="8:14" ht="24">
      <c r="H22" s="3"/>
      <c r="I22" s="131" t="s">
        <v>80</v>
      </c>
      <c r="J22" s="131"/>
      <c r="K22" s="131"/>
      <c r="L22" s="131"/>
      <c r="M22" s="131"/>
      <c r="N22" s="131"/>
    </row>
    <row r="23" spans="9:14" ht="24">
      <c r="I23" s="131" t="s">
        <v>48</v>
      </c>
      <c r="J23" s="131"/>
      <c r="K23" s="131"/>
      <c r="L23" s="131"/>
      <c r="M23" s="131"/>
      <c r="N23" s="131"/>
    </row>
    <row r="24" ht="24">
      <c r="A24" s="1" t="s">
        <v>27</v>
      </c>
    </row>
    <row r="25" ht="24">
      <c r="A25" s="1" t="s">
        <v>30</v>
      </c>
    </row>
  </sheetData>
  <sheetProtection/>
  <mergeCells count="13">
    <mergeCell ref="A1:N1"/>
    <mergeCell ref="A2:N2"/>
    <mergeCell ref="A3:N3"/>
    <mergeCell ref="A4:N4"/>
    <mergeCell ref="L21:M21"/>
    <mergeCell ref="I22:N22"/>
    <mergeCell ref="O5:O6"/>
    <mergeCell ref="I23:N23"/>
    <mergeCell ref="B5:B6"/>
    <mergeCell ref="D5:D6"/>
    <mergeCell ref="E5:E6"/>
    <mergeCell ref="H5:H6"/>
    <mergeCell ref="L5:L6"/>
  </mergeCells>
  <printOptions/>
  <pageMargins left="0.2755905511811024" right="0.1968503937007874" top="0.5905511811023623" bottom="0.4724409448818898" header="0.31496062992125984" footer="0.31496062992125984"/>
  <pageSetup fitToHeight="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5"/>
  <cols>
    <col min="1" max="1" width="5.140625" style="17" customWidth="1"/>
    <col min="2" max="2" width="27.140625" style="17" customWidth="1"/>
    <col min="3" max="3" width="8.00390625" style="17" customWidth="1"/>
    <col min="4" max="4" width="19.421875" style="17" customWidth="1"/>
    <col min="5" max="5" width="12.421875" style="17" customWidth="1"/>
    <col min="6" max="6" width="8.8515625" style="17" customWidth="1"/>
    <col min="7" max="7" width="11.00390625" style="17" customWidth="1"/>
    <col min="8" max="8" width="8.57421875" style="24" hidden="1" customWidth="1"/>
    <col min="9" max="9" width="8.00390625" style="17" customWidth="1"/>
    <col min="10" max="10" width="6.140625" style="17" customWidth="1"/>
    <col min="11" max="11" width="0.42578125" style="17" hidden="1" customWidth="1"/>
    <col min="12" max="12" width="7.140625" style="17" customWidth="1"/>
    <col min="13" max="13" width="8.57421875" style="17" customWidth="1"/>
    <col min="14" max="14" width="9.57421875" style="17" customWidth="1"/>
    <col min="15" max="15" width="9.140625" style="17" customWidth="1"/>
    <col min="16" max="16" width="13.421875" style="17" customWidth="1"/>
    <col min="17" max="17" width="0.5625" style="17" customWidth="1"/>
    <col min="18" max="18" width="9.8515625" style="25" hidden="1" customWidth="1"/>
    <col min="19" max="19" width="9.00390625" style="16" hidden="1" customWidth="1"/>
    <col min="20" max="20" width="13.00390625" style="16" hidden="1" customWidth="1"/>
    <col min="21" max="21" width="9.00390625" style="16" hidden="1" customWidth="1"/>
    <col min="22" max="22" width="8.8515625" style="16" hidden="1" customWidth="1"/>
    <col min="23" max="23" width="7.421875" style="16" hidden="1" customWidth="1"/>
    <col min="24" max="25" width="12.421875" style="21" hidden="1" customWidth="1"/>
    <col min="26" max="26" width="9.00390625" style="17" customWidth="1"/>
    <col min="27" max="16384" width="9.00390625" style="17" customWidth="1"/>
  </cols>
  <sheetData>
    <row r="1" spans="1:23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15"/>
      <c r="R1" s="30"/>
      <c r="S1" s="31"/>
      <c r="T1" s="31"/>
      <c r="U1" s="31"/>
      <c r="V1" s="31"/>
      <c r="W1" s="31"/>
    </row>
    <row r="2" spans="1:23" ht="22.5" customHeight="1">
      <c r="A2" s="130" t="s">
        <v>84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15"/>
      <c r="R2" s="32"/>
      <c r="S2" s="33"/>
      <c r="T2" s="33"/>
      <c r="U2" s="33"/>
      <c r="V2" s="33"/>
      <c r="W2" s="33"/>
    </row>
    <row r="3" spans="1:23" ht="22.5" customHeight="1">
      <c r="A3" s="130" t="s">
        <v>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15"/>
      <c r="R3" s="135" t="s">
        <v>67</v>
      </c>
      <c r="S3" s="136"/>
      <c r="T3" s="136"/>
      <c r="U3" s="136"/>
      <c r="V3" s="136"/>
      <c r="W3" s="136"/>
    </row>
    <row r="4" spans="1:16" ht="24">
      <c r="A4" s="133" t="s">
        <v>77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17"/>
    </row>
    <row r="5" spans="1:25" s="3" customFormat="1" ht="24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5" t="s">
        <v>57</v>
      </c>
      <c r="H5" s="22" t="s">
        <v>57</v>
      </c>
      <c r="I5" s="132" t="s">
        <v>10</v>
      </c>
      <c r="J5" s="18" t="s">
        <v>17</v>
      </c>
      <c r="K5" s="18" t="s">
        <v>19</v>
      </c>
      <c r="L5" s="18" t="s">
        <v>24</v>
      </c>
      <c r="M5" s="129" t="s">
        <v>11</v>
      </c>
      <c r="N5" s="18" t="s">
        <v>15</v>
      </c>
      <c r="O5" s="6" t="s">
        <v>56</v>
      </c>
      <c r="P5" s="129" t="s">
        <v>28</v>
      </c>
      <c r="R5" s="137" t="s">
        <v>62</v>
      </c>
      <c r="S5" s="138"/>
      <c r="T5" s="138" t="s">
        <v>63</v>
      </c>
      <c r="U5" s="138"/>
      <c r="V5" s="138"/>
      <c r="W5" s="138"/>
      <c r="X5" s="20"/>
      <c r="Y5" s="20"/>
    </row>
    <row r="6" spans="1:25" s="3" customFormat="1" ht="24">
      <c r="A6" s="7" t="s">
        <v>14</v>
      </c>
      <c r="B6" s="129"/>
      <c r="C6" s="7" t="s">
        <v>8</v>
      </c>
      <c r="D6" s="129"/>
      <c r="E6" s="129"/>
      <c r="F6" s="5" t="s">
        <v>47</v>
      </c>
      <c r="G6" s="8" t="s">
        <v>21</v>
      </c>
      <c r="H6" s="23" t="s">
        <v>21</v>
      </c>
      <c r="I6" s="132"/>
      <c r="J6" s="19" t="s">
        <v>18</v>
      </c>
      <c r="K6" s="19"/>
      <c r="L6" s="19" t="s">
        <v>25</v>
      </c>
      <c r="M6" s="129"/>
      <c r="N6" s="19" t="s">
        <v>16</v>
      </c>
      <c r="O6" s="5">
        <v>242248</v>
      </c>
      <c r="P6" s="129"/>
      <c r="R6" s="26" t="s">
        <v>24</v>
      </c>
      <c r="S6" s="27" t="s">
        <v>17</v>
      </c>
      <c r="T6" s="27" t="s">
        <v>64</v>
      </c>
      <c r="U6" s="27" t="s">
        <v>65</v>
      </c>
      <c r="V6" s="27" t="s">
        <v>66</v>
      </c>
      <c r="W6" s="27"/>
      <c r="X6" s="20"/>
      <c r="Y6" s="20"/>
    </row>
    <row r="7" spans="1:23" ht="24">
      <c r="A7" s="75">
        <v>1</v>
      </c>
      <c r="B7" s="76"/>
      <c r="C7" s="76"/>
      <c r="D7" s="76"/>
      <c r="E7" s="76"/>
      <c r="F7" s="77"/>
      <c r="G7" s="77"/>
      <c r="H7" s="78" t="str">
        <f>IF(G7=43600,59500,IF(G7=59500,70360,IF(G7=70360,76800,"error")))</f>
        <v>error</v>
      </c>
      <c r="I7" s="79"/>
      <c r="J7" s="75"/>
      <c r="K7" s="80">
        <f aca="true" t="shared" si="0" ref="K7:K17">ROUNDUP(($I7*$J7/100),-1)</f>
        <v>0</v>
      </c>
      <c r="L7" s="80"/>
      <c r="M7" s="77">
        <f>IF(F7+K7&lt;=H7,K7,H7-F7)</f>
        <v>0</v>
      </c>
      <c r="N7" s="81">
        <f>IF(F7+K7&lt;=H7,0,(I7*J7/100)-M7)</f>
        <v>0</v>
      </c>
      <c r="O7" s="77">
        <f>F7+M7</f>
        <v>0</v>
      </c>
      <c r="P7" s="76"/>
      <c r="R7" s="28">
        <f aca="true" t="shared" si="1" ref="R7:R13">L8-L7</f>
        <v>0</v>
      </c>
      <c r="S7" s="29">
        <f aca="true" t="shared" si="2" ref="S7:S13">J8-J7</f>
        <v>0</v>
      </c>
      <c r="T7" s="16">
        <f aca="true" t="shared" si="3" ref="T7:T16">VLOOKUP(L7,$X$18:$Y$40,2)</f>
        <v>0</v>
      </c>
      <c r="U7" s="16">
        <f>T7-J7</f>
        <v>0</v>
      </c>
      <c r="V7" s="16" t="str">
        <f>IF(U7=0,"เต็ม",IF(U7&gt;0,"ไม่เต็ม",IF(U7&lt;0,"ผิด","error")))</f>
        <v>เต็ม</v>
      </c>
      <c r="W7" s="16">
        <f>IF(V7="เต็ม",0,IF(V7="ไม่เต็ม",1,"ผิด"))</f>
        <v>0</v>
      </c>
    </row>
    <row r="8" spans="1:23" ht="24">
      <c r="A8" s="82">
        <v>2</v>
      </c>
      <c r="B8" s="83"/>
      <c r="C8" s="83"/>
      <c r="D8" s="83"/>
      <c r="E8" s="83"/>
      <c r="F8" s="84"/>
      <c r="G8" s="84"/>
      <c r="H8" s="78" t="str">
        <f aca="true" t="shared" si="4" ref="H8:H17">IF(G8=43600,59500,IF(G8=59500,70360,IF(G8=70360,76800,"error")))</f>
        <v>error</v>
      </c>
      <c r="I8" s="85"/>
      <c r="J8" s="82"/>
      <c r="K8" s="86">
        <f t="shared" si="0"/>
        <v>0</v>
      </c>
      <c r="L8" s="86"/>
      <c r="M8" s="84">
        <f>IF(F8+K8&lt;=H8,K8,H8-F8)</f>
        <v>0</v>
      </c>
      <c r="N8" s="87">
        <f>IF(F8+K8&lt;=H8,0,(I8*J8/100)-M8)</f>
        <v>0</v>
      </c>
      <c r="O8" s="84">
        <f>F8+M8</f>
        <v>0</v>
      </c>
      <c r="P8" s="83"/>
      <c r="R8" s="28">
        <f t="shared" si="1"/>
        <v>0</v>
      </c>
      <c r="S8" s="29">
        <f t="shared" si="2"/>
        <v>0</v>
      </c>
      <c r="T8" s="16">
        <f t="shared" si="3"/>
        <v>0</v>
      </c>
      <c r="U8" s="16">
        <f aca="true" t="shared" si="5" ref="U8:U14">T8-J8</f>
        <v>0</v>
      </c>
      <c r="V8" s="16" t="str">
        <f>IF(U8=0,"เต็ม",IF(U8&gt;0,"ไม่เต็ม",IF(U8&lt;0,"ผิด","error")))</f>
        <v>เต็ม</v>
      </c>
      <c r="W8" s="16">
        <f aca="true" t="shared" si="6" ref="W8:W14">IF(V8="เต็ม",0,IF(V8="ไม่เต็ม",1,"ผิด"))</f>
        <v>0</v>
      </c>
    </row>
    <row r="9" spans="1:23" ht="24">
      <c r="A9" s="82">
        <v>3</v>
      </c>
      <c r="B9" s="83"/>
      <c r="C9" s="83"/>
      <c r="D9" s="83"/>
      <c r="E9" s="83"/>
      <c r="F9" s="84"/>
      <c r="G9" s="84"/>
      <c r="H9" s="78" t="str">
        <f t="shared" si="4"/>
        <v>error</v>
      </c>
      <c r="I9" s="85"/>
      <c r="J9" s="82"/>
      <c r="K9" s="86">
        <f t="shared" si="0"/>
        <v>0</v>
      </c>
      <c r="L9" s="86"/>
      <c r="M9" s="84">
        <f aca="true" t="shared" si="7" ref="M9:M16">IF(F9+K9&lt;=H9,K9,H9-F9)</f>
        <v>0</v>
      </c>
      <c r="N9" s="87">
        <f aca="true" t="shared" si="8" ref="N9:N16">IF(F9+K9&lt;=H9,0,(I9*J9/100)-M9)</f>
        <v>0</v>
      </c>
      <c r="O9" s="84">
        <f aca="true" t="shared" si="9" ref="O9:O16">F9+M9</f>
        <v>0</v>
      </c>
      <c r="P9" s="83"/>
      <c r="R9" s="28">
        <f t="shared" si="1"/>
        <v>0</v>
      </c>
      <c r="S9" s="29">
        <f t="shared" si="2"/>
        <v>0</v>
      </c>
      <c r="T9" s="16">
        <f t="shared" si="3"/>
        <v>0</v>
      </c>
      <c r="U9" s="16">
        <f t="shared" si="5"/>
        <v>0</v>
      </c>
      <c r="V9" s="16" t="str">
        <f aca="true" t="shared" si="10" ref="V9:V16">IF(U9=0,"เต็ม",IF(U9&gt;0,"ไม่เต็ม",IF(U9&lt;0,"ผิด","error")))</f>
        <v>เต็ม</v>
      </c>
      <c r="W9" s="16">
        <f t="shared" si="6"/>
        <v>0</v>
      </c>
    </row>
    <row r="10" spans="1:23" ht="24">
      <c r="A10" s="82">
        <v>4</v>
      </c>
      <c r="B10" s="83"/>
      <c r="C10" s="83"/>
      <c r="D10" s="83"/>
      <c r="E10" s="83"/>
      <c r="F10" s="84"/>
      <c r="G10" s="84"/>
      <c r="H10" s="78" t="str">
        <f t="shared" si="4"/>
        <v>error</v>
      </c>
      <c r="I10" s="85"/>
      <c r="J10" s="82"/>
      <c r="K10" s="86">
        <f t="shared" si="0"/>
        <v>0</v>
      </c>
      <c r="L10" s="86"/>
      <c r="M10" s="84">
        <f t="shared" si="7"/>
        <v>0</v>
      </c>
      <c r="N10" s="87">
        <f t="shared" si="8"/>
        <v>0</v>
      </c>
      <c r="O10" s="84">
        <f t="shared" si="9"/>
        <v>0</v>
      </c>
      <c r="P10" s="83"/>
      <c r="R10" s="28">
        <f t="shared" si="1"/>
        <v>0</v>
      </c>
      <c r="S10" s="29">
        <f t="shared" si="2"/>
        <v>0</v>
      </c>
      <c r="T10" s="16">
        <f t="shared" si="3"/>
        <v>0</v>
      </c>
      <c r="U10" s="16">
        <f t="shared" si="5"/>
        <v>0</v>
      </c>
      <c r="V10" s="16" t="str">
        <f t="shared" si="10"/>
        <v>เต็ม</v>
      </c>
      <c r="W10" s="16">
        <f t="shared" si="6"/>
        <v>0</v>
      </c>
    </row>
    <row r="11" spans="1:23" ht="24">
      <c r="A11" s="82">
        <v>5</v>
      </c>
      <c r="B11" s="83"/>
      <c r="C11" s="83"/>
      <c r="D11" s="83"/>
      <c r="E11" s="83"/>
      <c r="F11" s="84"/>
      <c r="G11" s="84"/>
      <c r="H11" s="78" t="str">
        <f t="shared" si="4"/>
        <v>error</v>
      </c>
      <c r="I11" s="85"/>
      <c r="J11" s="82"/>
      <c r="K11" s="86">
        <f t="shared" si="0"/>
        <v>0</v>
      </c>
      <c r="L11" s="86"/>
      <c r="M11" s="84">
        <f t="shared" si="7"/>
        <v>0</v>
      </c>
      <c r="N11" s="87">
        <f t="shared" si="8"/>
        <v>0</v>
      </c>
      <c r="O11" s="84">
        <f t="shared" si="9"/>
        <v>0</v>
      </c>
      <c r="P11" s="83"/>
      <c r="R11" s="28">
        <f t="shared" si="1"/>
        <v>0</v>
      </c>
      <c r="S11" s="29">
        <f t="shared" si="2"/>
        <v>0</v>
      </c>
      <c r="T11" s="16">
        <f t="shared" si="3"/>
        <v>0</v>
      </c>
      <c r="U11" s="16">
        <f t="shared" si="5"/>
        <v>0</v>
      </c>
      <c r="V11" s="16" t="str">
        <f t="shared" si="10"/>
        <v>เต็ม</v>
      </c>
      <c r="W11" s="16">
        <f t="shared" si="6"/>
        <v>0</v>
      </c>
    </row>
    <row r="12" spans="1:23" ht="24">
      <c r="A12" s="82">
        <v>6</v>
      </c>
      <c r="B12" s="83"/>
      <c r="C12" s="83"/>
      <c r="D12" s="83"/>
      <c r="E12" s="83"/>
      <c r="F12" s="84"/>
      <c r="G12" s="84"/>
      <c r="H12" s="78" t="str">
        <f t="shared" si="4"/>
        <v>error</v>
      </c>
      <c r="I12" s="85"/>
      <c r="J12" s="82"/>
      <c r="K12" s="86">
        <f t="shared" si="0"/>
        <v>0</v>
      </c>
      <c r="L12" s="86"/>
      <c r="M12" s="84">
        <f t="shared" si="7"/>
        <v>0</v>
      </c>
      <c r="N12" s="87">
        <f t="shared" si="8"/>
        <v>0</v>
      </c>
      <c r="O12" s="84">
        <f t="shared" si="9"/>
        <v>0</v>
      </c>
      <c r="P12" s="83"/>
      <c r="R12" s="28">
        <f t="shared" si="1"/>
        <v>0</v>
      </c>
      <c r="S12" s="29">
        <f t="shared" si="2"/>
        <v>0</v>
      </c>
      <c r="T12" s="16">
        <f t="shared" si="3"/>
        <v>0</v>
      </c>
      <c r="U12" s="16">
        <f t="shared" si="5"/>
        <v>0</v>
      </c>
      <c r="V12" s="16" t="str">
        <f t="shared" si="10"/>
        <v>เต็ม</v>
      </c>
      <c r="W12" s="16">
        <f t="shared" si="6"/>
        <v>0</v>
      </c>
    </row>
    <row r="13" spans="1:23" ht="24">
      <c r="A13" s="82">
        <v>7</v>
      </c>
      <c r="B13" s="83"/>
      <c r="C13" s="83"/>
      <c r="D13" s="83"/>
      <c r="E13" s="83"/>
      <c r="F13" s="84"/>
      <c r="G13" s="84"/>
      <c r="H13" s="78" t="str">
        <f t="shared" si="4"/>
        <v>error</v>
      </c>
      <c r="I13" s="84"/>
      <c r="J13" s="82"/>
      <c r="K13" s="86">
        <f t="shared" si="0"/>
        <v>0</v>
      </c>
      <c r="L13" s="86"/>
      <c r="M13" s="84">
        <f t="shared" si="7"/>
        <v>0</v>
      </c>
      <c r="N13" s="87">
        <f t="shared" si="8"/>
        <v>0</v>
      </c>
      <c r="O13" s="84">
        <f t="shared" si="9"/>
        <v>0</v>
      </c>
      <c r="P13" s="83"/>
      <c r="R13" s="28">
        <f t="shared" si="1"/>
        <v>0</v>
      </c>
      <c r="S13" s="29">
        <f t="shared" si="2"/>
        <v>0</v>
      </c>
      <c r="T13" s="16">
        <f t="shared" si="3"/>
        <v>0</v>
      </c>
      <c r="U13" s="16">
        <f t="shared" si="5"/>
        <v>0</v>
      </c>
      <c r="V13" s="16" t="str">
        <f t="shared" si="10"/>
        <v>เต็ม</v>
      </c>
      <c r="W13" s="16">
        <f t="shared" si="6"/>
        <v>0</v>
      </c>
    </row>
    <row r="14" spans="1:23" ht="24">
      <c r="A14" s="82">
        <v>8</v>
      </c>
      <c r="B14" s="83"/>
      <c r="C14" s="83"/>
      <c r="D14" s="83"/>
      <c r="E14" s="83"/>
      <c r="F14" s="84"/>
      <c r="G14" s="84"/>
      <c r="H14" s="78" t="str">
        <f t="shared" si="4"/>
        <v>error</v>
      </c>
      <c r="I14" s="84"/>
      <c r="J14" s="82"/>
      <c r="K14" s="86">
        <f t="shared" si="0"/>
        <v>0</v>
      </c>
      <c r="L14" s="86"/>
      <c r="M14" s="84">
        <f t="shared" si="7"/>
        <v>0</v>
      </c>
      <c r="N14" s="87">
        <f t="shared" si="8"/>
        <v>0</v>
      </c>
      <c r="O14" s="84">
        <f t="shared" si="9"/>
        <v>0</v>
      </c>
      <c r="P14" s="83"/>
      <c r="R14" s="28">
        <f>L16-L14</f>
        <v>0</v>
      </c>
      <c r="S14" s="29">
        <f>J16-J14</f>
        <v>0</v>
      </c>
      <c r="T14" s="16">
        <f t="shared" si="3"/>
        <v>0</v>
      </c>
      <c r="U14" s="16">
        <f t="shared" si="5"/>
        <v>0</v>
      </c>
      <c r="V14" s="16" t="str">
        <f t="shared" si="10"/>
        <v>เต็ม</v>
      </c>
      <c r="W14" s="16">
        <f t="shared" si="6"/>
        <v>0</v>
      </c>
    </row>
    <row r="15" spans="1:25" ht="24">
      <c r="A15" s="82">
        <v>9</v>
      </c>
      <c r="B15" s="83"/>
      <c r="C15" s="83"/>
      <c r="D15" s="83"/>
      <c r="E15" s="83"/>
      <c r="F15" s="84"/>
      <c r="G15" s="84"/>
      <c r="H15" s="78" t="str">
        <f t="shared" si="4"/>
        <v>error</v>
      </c>
      <c r="I15" s="84"/>
      <c r="J15" s="82"/>
      <c r="K15" s="86">
        <f t="shared" si="0"/>
        <v>0</v>
      </c>
      <c r="L15" s="86"/>
      <c r="M15" s="84">
        <f>IF(F15+K15&lt;=H15,K15,H15-F15)</f>
        <v>0</v>
      </c>
      <c r="N15" s="87">
        <f>IF(F15+K15&lt;=H15,0,(I15*J15/100)-M15)</f>
        <v>0</v>
      </c>
      <c r="O15" s="84">
        <f>F15+M15</f>
        <v>0</v>
      </c>
      <c r="P15" s="83"/>
      <c r="R15" s="28">
        <f>L16-L15</f>
        <v>0</v>
      </c>
      <c r="S15" s="29">
        <f>J16-J15</f>
        <v>0</v>
      </c>
      <c r="T15" s="16">
        <f t="shared" si="3"/>
        <v>0</v>
      </c>
      <c r="U15" s="16">
        <f>T15-J15</f>
        <v>0</v>
      </c>
      <c r="V15" s="16" t="str">
        <f>IF(U15=0,"เต็ม",IF(U15&gt;0,"ไม่เต็ม",IF(U15&lt;0,"ผิด","error")))</f>
        <v>เต็ม</v>
      </c>
      <c r="W15" s="16">
        <f>IF(V15="เต็ม",0,IF(V15="ไม่เต็ม",1,"ผิด"))</f>
        <v>0</v>
      </c>
      <c r="X15" s="116"/>
      <c r="Y15" s="116"/>
    </row>
    <row r="16" spans="1:23" ht="24">
      <c r="A16" s="82">
        <v>10</v>
      </c>
      <c r="B16" s="83"/>
      <c r="C16" s="83"/>
      <c r="D16" s="83"/>
      <c r="E16" s="83"/>
      <c r="F16" s="84"/>
      <c r="G16" s="84"/>
      <c r="H16" s="78" t="str">
        <f t="shared" si="4"/>
        <v>error</v>
      </c>
      <c r="I16" s="84"/>
      <c r="J16" s="82"/>
      <c r="K16" s="86">
        <f t="shared" si="0"/>
        <v>0</v>
      </c>
      <c r="L16" s="86"/>
      <c r="M16" s="84">
        <f t="shared" si="7"/>
        <v>0</v>
      </c>
      <c r="N16" s="87">
        <f t="shared" si="8"/>
        <v>0</v>
      </c>
      <c r="O16" s="84">
        <f t="shared" si="9"/>
        <v>0</v>
      </c>
      <c r="P16" s="83"/>
      <c r="R16" s="28">
        <f>L17-L16</f>
        <v>0</v>
      </c>
      <c r="S16" s="29">
        <f>J17-J16</f>
        <v>0</v>
      </c>
      <c r="T16" s="16">
        <f t="shared" si="3"/>
        <v>0</v>
      </c>
      <c r="U16" s="16">
        <f>T16-J16</f>
        <v>0</v>
      </c>
      <c r="V16" s="16" t="str">
        <f t="shared" si="10"/>
        <v>เต็ม</v>
      </c>
      <c r="W16" s="16">
        <f>IF(V16="เต็ม",0,IF(V16="ไม่เต็ม",1,"ผิด"))</f>
        <v>0</v>
      </c>
    </row>
    <row r="17" spans="1:23" ht="24" thickBot="1">
      <c r="A17" s="118" t="s">
        <v>78</v>
      </c>
      <c r="B17" s="119"/>
      <c r="C17" s="119"/>
      <c r="D17" s="119"/>
      <c r="E17" s="119"/>
      <c r="F17" s="88"/>
      <c r="G17" s="88"/>
      <c r="H17" s="78" t="str">
        <f t="shared" si="4"/>
        <v>error</v>
      </c>
      <c r="I17" s="88"/>
      <c r="J17" s="118"/>
      <c r="K17" s="120">
        <f t="shared" si="0"/>
        <v>0</v>
      </c>
      <c r="L17" s="120"/>
      <c r="M17" s="88">
        <f>IF(F17+K17&lt;=H17,K17,H17-F17)</f>
        <v>0</v>
      </c>
      <c r="N17" s="121">
        <f>IF(F17+K17&lt;=H17,0,(I17*J17/100)-M17)</f>
        <v>0</v>
      </c>
      <c r="O17" s="88">
        <f>F17+M17</f>
        <v>0</v>
      </c>
      <c r="P17" s="119"/>
      <c r="R17" s="28"/>
      <c r="W17" s="16">
        <f>SUM(W7:W16)</f>
        <v>0</v>
      </c>
    </row>
    <row r="18" spans="6:25" ht="24">
      <c r="F18" s="13">
        <f>SUM(F7:F17)</f>
        <v>0</v>
      </c>
      <c r="I18" s="3"/>
      <c r="J18" s="139" t="s">
        <v>58</v>
      </c>
      <c r="K18" s="139"/>
      <c r="L18" s="139"/>
      <c r="M18" s="140">
        <f>SUM(M7:N17)</f>
        <v>0</v>
      </c>
      <c r="N18" s="140"/>
      <c r="O18" s="11"/>
      <c r="R18" s="141" t="s">
        <v>69</v>
      </c>
      <c r="S18" s="142"/>
      <c r="T18" s="143"/>
      <c r="X18" s="34" t="s">
        <v>70</v>
      </c>
      <c r="Y18" s="34" t="s">
        <v>71</v>
      </c>
    </row>
    <row r="19" spans="18:25" ht="24" thickBot="1">
      <c r="R19" s="144" t="s">
        <v>68</v>
      </c>
      <c r="S19" s="145"/>
      <c r="T19" s="146"/>
      <c r="X19" s="34">
        <v>0</v>
      </c>
      <c r="Y19" s="34">
        <v>0</v>
      </c>
    </row>
    <row r="20" spans="1:25" ht="24">
      <c r="A20" s="17" t="s">
        <v>27</v>
      </c>
      <c r="X20" s="34">
        <v>60</v>
      </c>
      <c r="Y20" s="34">
        <v>1</v>
      </c>
    </row>
    <row r="21" spans="1:25" ht="24">
      <c r="A21" s="17" t="s">
        <v>79</v>
      </c>
      <c r="J21" s="131" t="s">
        <v>22</v>
      </c>
      <c r="K21" s="131"/>
      <c r="L21" s="131"/>
      <c r="M21" s="131"/>
      <c r="N21" s="131"/>
      <c r="O21" s="131"/>
      <c r="X21" s="34">
        <v>61.91</v>
      </c>
      <c r="Y21" s="34">
        <v>1.25</v>
      </c>
    </row>
    <row r="22" spans="2:25" ht="24">
      <c r="B22" s="17" t="s">
        <v>59</v>
      </c>
      <c r="J22" s="131" t="s">
        <v>8</v>
      </c>
      <c r="K22" s="131"/>
      <c r="L22" s="131"/>
      <c r="M22" s="131"/>
      <c r="N22" s="131"/>
      <c r="O22" s="131"/>
      <c r="X22" s="34">
        <v>63.82</v>
      </c>
      <c r="Y22" s="34">
        <v>1.5</v>
      </c>
    </row>
    <row r="23" spans="24:25" ht="24">
      <c r="X23" s="34">
        <v>65.73</v>
      </c>
      <c r="Y23" s="34">
        <v>1.75</v>
      </c>
    </row>
    <row r="24" spans="24:25" ht="24">
      <c r="X24" s="34">
        <v>67.64</v>
      </c>
      <c r="Y24" s="34">
        <v>2</v>
      </c>
    </row>
    <row r="25" spans="24:25" ht="24">
      <c r="X25" s="34">
        <v>69.55</v>
      </c>
      <c r="Y25" s="34">
        <v>2.25</v>
      </c>
    </row>
    <row r="26" spans="24:25" ht="24">
      <c r="X26" s="34">
        <v>71.46</v>
      </c>
      <c r="Y26" s="34">
        <v>2.5</v>
      </c>
    </row>
    <row r="27" spans="24:25" ht="24">
      <c r="X27" s="34">
        <v>73.37</v>
      </c>
      <c r="Y27" s="34">
        <v>2.75</v>
      </c>
    </row>
    <row r="28" spans="24:25" ht="24">
      <c r="X28" s="34">
        <v>75.28</v>
      </c>
      <c r="Y28" s="34">
        <v>3</v>
      </c>
    </row>
    <row r="29" spans="24:25" ht="24">
      <c r="X29" s="34">
        <v>77.19</v>
      </c>
      <c r="Y29" s="34">
        <v>3.25</v>
      </c>
    </row>
    <row r="30" spans="24:25" ht="24">
      <c r="X30" s="34">
        <v>79.1</v>
      </c>
      <c r="Y30" s="34">
        <v>3.5</v>
      </c>
    </row>
    <row r="31" spans="24:25" ht="24">
      <c r="X31" s="34">
        <v>81.01</v>
      </c>
      <c r="Y31" s="34">
        <v>3.75</v>
      </c>
    </row>
    <row r="32" spans="24:25" ht="24">
      <c r="X32" s="34">
        <v>82.92</v>
      </c>
      <c r="Y32" s="34">
        <v>4</v>
      </c>
    </row>
    <row r="33" spans="24:25" ht="24">
      <c r="X33" s="34">
        <v>84.83</v>
      </c>
      <c r="Y33" s="34">
        <v>4.25</v>
      </c>
    </row>
    <row r="34" spans="24:25" ht="24">
      <c r="X34" s="34">
        <v>86.74</v>
      </c>
      <c r="Y34" s="34">
        <v>4.5</v>
      </c>
    </row>
    <row r="35" spans="24:25" ht="24">
      <c r="X35" s="34">
        <v>88.65</v>
      </c>
      <c r="Y35" s="34">
        <v>4.75</v>
      </c>
    </row>
    <row r="36" spans="24:25" ht="24">
      <c r="X36" s="34">
        <v>90.56</v>
      </c>
      <c r="Y36" s="34">
        <v>5</v>
      </c>
    </row>
    <row r="37" spans="24:25" ht="24">
      <c r="X37" s="34">
        <v>92.47</v>
      </c>
      <c r="Y37" s="34">
        <v>5.25</v>
      </c>
    </row>
    <row r="38" spans="24:25" ht="24">
      <c r="X38" s="34">
        <v>94.38</v>
      </c>
      <c r="Y38" s="34">
        <v>5.5</v>
      </c>
    </row>
    <row r="39" spans="24:25" ht="24">
      <c r="X39" s="34">
        <v>96.29</v>
      </c>
      <c r="Y39" s="34">
        <v>5.75</v>
      </c>
    </row>
    <row r="40" spans="24:25" ht="24">
      <c r="X40" s="34">
        <v>98.2</v>
      </c>
      <c r="Y40" s="34">
        <v>6</v>
      </c>
    </row>
  </sheetData>
  <sheetProtection/>
  <mergeCells count="19">
    <mergeCell ref="M5:M6"/>
    <mergeCell ref="J21:O21"/>
    <mergeCell ref="J22:O22"/>
    <mergeCell ref="R5:S5"/>
    <mergeCell ref="T5:W5"/>
    <mergeCell ref="J18:L18"/>
    <mergeCell ref="M18:N18"/>
    <mergeCell ref="R18:T18"/>
    <mergeCell ref="R19:T19"/>
    <mergeCell ref="P5:P6"/>
    <mergeCell ref="A1:O1"/>
    <mergeCell ref="A2:O2"/>
    <mergeCell ref="A3:O3"/>
    <mergeCell ref="R3:W3"/>
    <mergeCell ref="A4:O4"/>
    <mergeCell ref="B5:B6"/>
    <mergeCell ref="D5:D6"/>
    <mergeCell ref="E5:E6"/>
    <mergeCell ref="I5:I6"/>
  </mergeCells>
  <conditionalFormatting sqref="R7:R14 S8:S14 R16:S16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7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15:S15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view="pageBreakPreview" zoomScale="90" zoomScaleSheetLayoutView="90" zoomScalePageLayoutView="0" workbookViewId="0" topLeftCell="A1">
      <selection activeCell="O7" sqref="O7"/>
    </sheetView>
  </sheetViews>
  <sheetFormatPr defaultColWidth="9.00390625" defaultRowHeight="15"/>
  <cols>
    <col min="1" max="1" width="4.421875" style="1" customWidth="1"/>
    <col min="2" max="2" width="27.140625" style="1" customWidth="1"/>
    <col min="3" max="3" width="7.00390625" style="1" customWidth="1"/>
    <col min="4" max="4" width="19.421875" style="1" customWidth="1"/>
    <col min="5" max="5" width="12.421875" style="1" customWidth="1"/>
    <col min="6" max="6" width="8.8515625" style="1" customWidth="1"/>
    <col min="7" max="7" width="9.421875" style="17" customWidth="1"/>
    <col min="8" max="8" width="9.140625" style="24" hidden="1" customWidth="1"/>
    <col min="9" max="9" width="8.00390625" style="1" customWidth="1"/>
    <col min="10" max="10" width="5.8515625" style="1" customWidth="1"/>
    <col min="11" max="11" width="7.57421875" style="1" hidden="1" customWidth="1"/>
    <col min="12" max="12" width="6.00390625" style="1" customWidth="1"/>
    <col min="13" max="14" width="8.57421875" style="1" customWidth="1"/>
    <col min="15" max="15" width="10.140625" style="1" customWidth="1"/>
    <col min="16" max="16" width="19.421875" style="17" customWidth="1"/>
    <col min="17" max="17" width="0.71875" style="1" customWidth="1"/>
    <col min="18" max="18" width="9.8515625" style="25" hidden="1" customWidth="1"/>
    <col min="19" max="19" width="0" style="16" hidden="1" customWidth="1"/>
    <col min="20" max="20" width="13.00390625" style="16" hidden="1" customWidth="1"/>
    <col min="21" max="21" width="0" style="16" hidden="1" customWidth="1"/>
    <col min="22" max="22" width="8.8515625" style="16" hidden="1" customWidth="1"/>
    <col min="23" max="23" width="7.421875" style="16" hidden="1" customWidth="1"/>
    <col min="24" max="25" width="12.421875" style="21" hidden="1" customWidth="1"/>
    <col min="26" max="16384" width="9.00390625" style="1" customWidth="1"/>
  </cols>
  <sheetData>
    <row r="1" spans="1:25" s="17" customFormat="1" ht="22.5" customHeight="1">
      <c r="A1" s="130" t="s">
        <v>55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R1" s="30"/>
      <c r="S1" s="31"/>
      <c r="T1" s="31"/>
      <c r="U1" s="31"/>
      <c r="V1" s="31"/>
      <c r="W1" s="31"/>
      <c r="X1" s="21"/>
      <c r="Y1" s="21"/>
    </row>
    <row r="2" spans="1:25" s="17" customFormat="1" ht="22.5" customHeight="1">
      <c r="A2" s="130" t="s">
        <v>85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R2" s="32"/>
      <c r="S2" s="33"/>
      <c r="T2" s="33"/>
      <c r="U2" s="33"/>
      <c r="V2" s="33"/>
      <c r="W2" s="33"/>
      <c r="X2" s="21"/>
      <c r="Y2" s="21"/>
    </row>
    <row r="3" spans="1:25" s="17" customFormat="1" ht="22.5" customHeight="1">
      <c r="A3" s="130" t="s">
        <v>52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R3" s="135" t="s">
        <v>67</v>
      </c>
      <c r="S3" s="136"/>
      <c r="T3" s="136"/>
      <c r="U3" s="136"/>
      <c r="V3" s="136"/>
      <c r="W3" s="136"/>
      <c r="X3" s="21"/>
      <c r="Y3" s="21"/>
    </row>
    <row r="4" spans="1:16" ht="24">
      <c r="A4" s="147" t="s">
        <v>74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</row>
    <row r="5" spans="1:25" s="3" customFormat="1" ht="24">
      <c r="A5" s="6" t="s">
        <v>13</v>
      </c>
      <c r="B5" s="129" t="s">
        <v>7</v>
      </c>
      <c r="C5" s="6" t="s">
        <v>12</v>
      </c>
      <c r="D5" s="129" t="s">
        <v>8</v>
      </c>
      <c r="E5" s="129" t="s">
        <v>9</v>
      </c>
      <c r="F5" s="6" t="s">
        <v>56</v>
      </c>
      <c r="G5" s="15" t="s">
        <v>57</v>
      </c>
      <c r="H5" s="22" t="s">
        <v>57</v>
      </c>
      <c r="I5" s="132" t="s">
        <v>10</v>
      </c>
      <c r="J5" s="9" t="s">
        <v>17</v>
      </c>
      <c r="K5" s="9" t="s">
        <v>19</v>
      </c>
      <c r="L5" s="9" t="s">
        <v>24</v>
      </c>
      <c r="M5" s="129" t="s">
        <v>11</v>
      </c>
      <c r="N5" s="18" t="s">
        <v>15</v>
      </c>
      <c r="O5" s="6" t="s">
        <v>56</v>
      </c>
      <c r="P5" s="129" t="s">
        <v>28</v>
      </c>
      <c r="R5" s="137" t="s">
        <v>62</v>
      </c>
      <c r="S5" s="138"/>
      <c r="T5" s="138" t="s">
        <v>63</v>
      </c>
      <c r="U5" s="138"/>
      <c r="V5" s="138"/>
      <c r="W5" s="138"/>
      <c r="X5" s="20"/>
      <c r="Y5" s="20"/>
    </row>
    <row r="6" spans="1:25" s="3" customFormat="1" ht="24">
      <c r="A6" s="7" t="s">
        <v>14</v>
      </c>
      <c r="B6" s="129"/>
      <c r="C6" s="7" t="s">
        <v>8</v>
      </c>
      <c r="D6" s="129"/>
      <c r="E6" s="129"/>
      <c r="F6" s="5" t="s">
        <v>47</v>
      </c>
      <c r="G6" s="8" t="s">
        <v>21</v>
      </c>
      <c r="H6" s="23" t="s">
        <v>21</v>
      </c>
      <c r="I6" s="132"/>
      <c r="J6" s="4" t="s">
        <v>18</v>
      </c>
      <c r="K6" s="4"/>
      <c r="L6" s="4" t="s">
        <v>25</v>
      </c>
      <c r="M6" s="129"/>
      <c r="N6" s="19" t="s">
        <v>16</v>
      </c>
      <c r="O6" s="5">
        <v>242248</v>
      </c>
      <c r="P6" s="129"/>
      <c r="R6" s="26" t="s">
        <v>24</v>
      </c>
      <c r="S6" s="27" t="s">
        <v>17</v>
      </c>
      <c r="T6" s="27" t="s">
        <v>64</v>
      </c>
      <c r="U6" s="27" t="s">
        <v>65</v>
      </c>
      <c r="V6" s="27" t="s">
        <v>66</v>
      </c>
      <c r="W6" s="27"/>
      <c r="X6" s="20"/>
      <c r="Y6" s="20"/>
    </row>
    <row r="7" spans="1:23" ht="24">
      <c r="A7" s="75">
        <v>1</v>
      </c>
      <c r="B7" s="76"/>
      <c r="C7" s="76"/>
      <c r="D7" s="76"/>
      <c r="E7" s="76"/>
      <c r="F7" s="77"/>
      <c r="G7" s="77"/>
      <c r="H7" s="78" t="str">
        <f>IF(G7=43600,59500,IF(G7=59500,70360,IF(G7=70360,76800,"error")))</f>
        <v>error</v>
      </c>
      <c r="I7" s="79"/>
      <c r="J7" s="75"/>
      <c r="K7" s="80">
        <f aca="true" t="shared" si="0" ref="K7:K12">ROUNDUP(($I7*$J7/100),-1)</f>
        <v>0</v>
      </c>
      <c r="L7" s="80"/>
      <c r="M7" s="77">
        <f>IF(F7+K7&lt;=H7,K7,H7-F7)</f>
        <v>0</v>
      </c>
      <c r="N7" s="81">
        <f>IF(F7+K7&lt;=H7,0,(I7*J7/100)-M7)</f>
        <v>0</v>
      </c>
      <c r="O7" s="77">
        <f>F7+M7</f>
        <v>0</v>
      </c>
      <c r="P7" s="76"/>
      <c r="R7" s="28">
        <f>L8-L7</f>
        <v>0</v>
      </c>
      <c r="S7" s="29">
        <f>J8-J7</f>
        <v>0</v>
      </c>
      <c r="T7" s="16">
        <f aca="true" t="shared" si="1" ref="T7:T38">VLOOKUP(L7,$X$78:$Y$100,2)</f>
        <v>0</v>
      </c>
      <c r="U7" s="16">
        <f>T7-J7</f>
        <v>0</v>
      </c>
      <c r="V7" s="16" t="str">
        <f>IF(U7=0,"เต็ม",IF(U7&gt;0,"ไม่เต็ม",IF(U7&lt;0,"ผิด","error")))</f>
        <v>เต็ม</v>
      </c>
      <c r="W7" s="16">
        <f>IF(V7="เต็ม",0,IF(V7="ไม่เต็ม",1,"ผิด"))</f>
        <v>0</v>
      </c>
    </row>
    <row r="8" spans="1:23" ht="24">
      <c r="A8" s="82">
        <v>2</v>
      </c>
      <c r="B8" s="83"/>
      <c r="C8" s="83"/>
      <c r="D8" s="83"/>
      <c r="E8" s="83"/>
      <c r="F8" s="84"/>
      <c r="G8" s="84"/>
      <c r="H8" s="78" t="str">
        <f aca="true" t="shared" si="2" ref="H8:H71">IF(G8=43600,59500,IF(G8=59500,70360,IF(G8=70360,76800,"error")))</f>
        <v>error</v>
      </c>
      <c r="I8" s="85"/>
      <c r="J8" s="82"/>
      <c r="K8" s="86">
        <f t="shared" si="0"/>
        <v>0</v>
      </c>
      <c r="L8" s="86"/>
      <c r="M8" s="84">
        <f>IF(F8+K8&lt;=H8,K8,H8-F8)</f>
        <v>0</v>
      </c>
      <c r="N8" s="87">
        <f>IF(F8+K8&lt;=H8,0,(I8*J8/100)-M8)</f>
        <v>0</v>
      </c>
      <c r="O8" s="84">
        <f>F8+M8</f>
        <v>0</v>
      </c>
      <c r="P8" s="83"/>
      <c r="R8" s="28">
        <f aca="true" t="shared" si="3" ref="R8:R64">L9-L8</f>
        <v>0</v>
      </c>
      <c r="S8" s="29">
        <f aca="true" t="shared" si="4" ref="S8:S64">J9-J8</f>
        <v>0</v>
      </c>
      <c r="T8" s="16">
        <f t="shared" si="1"/>
        <v>0</v>
      </c>
      <c r="U8" s="16">
        <f aca="true" t="shared" si="5" ref="U8:U65">T8-J8</f>
        <v>0</v>
      </c>
      <c r="V8" s="16" t="str">
        <f>IF(U8=0,"เต็ม",IF(U8&gt;0,"ไม่เต็ม",IF(U8&lt;0,"ผิด","error")))</f>
        <v>เต็ม</v>
      </c>
      <c r="W8" s="16">
        <f aca="true" t="shared" si="6" ref="W8:W65">IF(V8="เต็ม",0,IF(V8="ไม่เต็ม",1,"ผิด"))</f>
        <v>0</v>
      </c>
    </row>
    <row r="9" spans="1:23" ht="24">
      <c r="A9" s="82">
        <v>3</v>
      </c>
      <c r="B9" s="83"/>
      <c r="C9" s="83"/>
      <c r="D9" s="83"/>
      <c r="E9" s="83"/>
      <c r="F9" s="84"/>
      <c r="G9" s="84"/>
      <c r="H9" s="78" t="str">
        <f t="shared" si="2"/>
        <v>error</v>
      </c>
      <c r="I9" s="85"/>
      <c r="J9" s="82"/>
      <c r="K9" s="86">
        <f t="shared" si="0"/>
        <v>0</v>
      </c>
      <c r="L9" s="86"/>
      <c r="M9" s="84">
        <f aca="true" t="shared" si="7" ref="M9:M60">IF(F9+K9&lt;=H9,K9,H9-F9)</f>
        <v>0</v>
      </c>
      <c r="N9" s="87">
        <f aca="true" t="shared" si="8" ref="N9:N60">IF(F9+K9&lt;=H9,0,(I9*J9/100)-M9)</f>
        <v>0</v>
      </c>
      <c r="O9" s="84">
        <f aca="true" t="shared" si="9" ref="O9:O60">F9+M9</f>
        <v>0</v>
      </c>
      <c r="P9" s="83"/>
      <c r="R9" s="28">
        <f t="shared" si="3"/>
        <v>0</v>
      </c>
      <c r="S9" s="29">
        <f t="shared" si="4"/>
        <v>0</v>
      </c>
      <c r="T9" s="16">
        <f t="shared" si="1"/>
        <v>0</v>
      </c>
      <c r="U9" s="16">
        <f t="shared" si="5"/>
        <v>0</v>
      </c>
      <c r="V9" s="16" t="str">
        <f aca="true" t="shared" si="10" ref="V9:V65">IF(U9=0,"เต็ม",IF(U9&gt;0,"ไม่เต็ม",IF(U9&lt;0,"ผิด","error")))</f>
        <v>เต็ม</v>
      </c>
      <c r="W9" s="16">
        <f t="shared" si="6"/>
        <v>0</v>
      </c>
    </row>
    <row r="10" spans="1:23" ht="24">
      <c r="A10" s="82">
        <v>4</v>
      </c>
      <c r="B10" s="83"/>
      <c r="C10" s="83"/>
      <c r="D10" s="83"/>
      <c r="E10" s="83"/>
      <c r="F10" s="84"/>
      <c r="G10" s="84"/>
      <c r="H10" s="78" t="str">
        <f t="shared" si="2"/>
        <v>error</v>
      </c>
      <c r="I10" s="85"/>
      <c r="J10" s="82"/>
      <c r="K10" s="86">
        <f t="shared" si="0"/>
        <v>0</v>
      </c>
      <c r="L10" s="86"/>
      <c r="M10" s="84">
        <f t="shared" si="7"/>
        <v>0</v>
      </c>
      <c r="N10" s="87">
        <f t="shared" si="8"/>
        <v>0</v>
      </c>
      <c r="O10" s="84">
        <f t="shared" si="9"/>
        <v>0</v>
      </c>
      <c r="P10" s="83"/>
      <c r="R10" s="28">
        <f t="shared" si="3"/>
        <v>0</v>
      </c>
      <c r="S10" s="29">
        <f t="shared" si="4"/>
        <v>0</v>
      </c>
      <c r="T10" s="16">
        <f t="shared" si="1"/>
        <v>0</v>
      </c>
      <c r="U10" s="16">
        <f t="shared" si="5"/>
        <v>0</v>
      </c>
      <c r="V10" s="16" t="str">
        <f t="shared" si="10"/>
        <v>เต็ม</v>
      </c>
      <c r="W10" s="16">
        <f t="shared" si="6"/>
        <v>0</v>
      </c>
    </row>
    <row r="11" spans="1:23" ht="24">
      <c r="A11" s="82">
        <v>5</v>
      </c>
      <c r="B11" s="83"/>
      <c r="C11" s="83"/>
      <c r="D11" s="83"/>
      <c r="E11" s="83"/>
      <c r="F11" s="84"/>
      <c r="G11" s="84"/>
      <c r="H11" s="78" t="str">
        <f t="shared" si="2"/>
        <v>error</v>
      </c>
      <c r="I11" s="85"/>
      <c r="J11" s="82"/>
      <c r="K11" s="86">
        <f t="shared" si="0"/>
        <v>0</v>
      </c>
      <c r="L11" s="86"/>
      <c r="M11" s="84">
        <f t="shared" si="7"/>
        <v>0</v>
      </c>
      <c r="N11" s="87">
        <f t="shared" si="8"/>
        <v>0</v>
      </c>
      <c r="O11" s="84">
        <f t="shared" si="9"/>
        <v>0</v>
      </c>
      <c r="P11" s="83"/>
      <c r="R11" s="28">
        <f t="shared" si="3"/>
        <v>0</v>
      </c>
      <c r="S11" s="29">
        <f t="shared" si="4"/>
        <v>0</v>
      </c>
      <c r="T11" s="16">
        <f t="shared" si="1"/>
        <v>0</v>
      </c>
      <c r="U11" s="16">
        <f t="shared" si="5"/>
        <v>0</v>
      </c>
      <c r="V11" s="16" t="str">
        <f t="shared" si="10"/>
        <v>เต็ม</v>
      </c>
      <c r="W11" s="16">
        <f t="shared" si="6"/>
        <v>0</v>
      </c>
    </row>
    <row r="12" spans="1:23" ht="24">
      <c r="A12" s="82">
        <v>6</v>
      </c>
      <c r="B12" s="83"/>
      <c r="C12" s="83"/>
      <c r="D12" s="83"/>
      <c r="E12" s="83"/>
      <c r="F12" s="84"/>
      <c r="G12" s="84"/>
      <c r="H12" s="78" t="str">
        <f t="shared" si="2"/>
        <v>error</v>
      </c>
      <c r="I12" s="85"/>
      <c r="J12" s="82"/>
      <c r="K12" s="86">
        <f t="shared" si="0"/>
        <v>0</v>
      </c>
      <c r="L12" s="86"/>
      <c r="M12" s="84">
        <f t="shared" si="7"/>
        <v>0</v>
      </c>
      <c r="N12" s="87">
        <f t="shared" si="8"/>
        <v>0</v>
      </c>
      <c r="O12" s="84">
        <f t="shared" si="9"/>
        <v>0</v>
      </c>
      <c r="P12" s="83"/>
      <c r="R12" s="28">
        <f t="shared" si="3"/>
        <v>0</v>
      </c>
      <c r="S12" s="29">
        <f t="shared" si="4"/>
        <v>0</v>
      </c>
      <c r="T12" s="16">
        <f t="shared" si="1"/>
        <v>0</v>
      </c>
      <c r="U12" s="16">
        <f t="shared" si="5"/>
        <v>0</v>
      </c>
      <c r="V12" s="16" t="str">
        <f t="shared" si="10"/>
        <v>เต็ม</v>
      </c>
      <c r="W12" s="16">
        <f t="shared" si="6"/>
        <v>0</v>
      </c>
    </row>
    <row r="13" spans="1:23" ht="24">
      <c r="A13" s="82">
        <v>7</v>
      </c>
      <c r="B13" s="83"/>
      <c r="C13" s="83"/>
      <c r="D13" s="83"/>
      <c r="E13" s="83"/>
      <c r="F13" s="84"/>
      <c r="G13" s="84"/>
      <c r="H13" s="78" t="str">
        <f t="shared" si="2"/>
        <v>error</v>
      </c>
      <c r="I13" s="84"/>
      <c r="J13" s="82"/>
      <c r="K13" s="86">
        <f aca="true" t="shared" si="11" ref="K13:K21">ROUNDUP(($I13*$J13/100),-1)</f>
        <v>0</v>
      </c>
      <c r="L13" s="86"/>
      <c r="M13" s="84">
        <f t="shared" si="7"/>
        <v>0</v>
      </c>
      <c r="N13" s="87">
        <f t="shared" si="8"/>
        <v>0</v>
      </c>
      <c r="O13" s="84">
        <f t="shared" si="9"/>
        <v>0</v>
      </c>
      <c r="P13" s="83"/>
      <c r="R13" s="28">
        <f t="shared" si="3"/>
        <v>0</v>
      </c>
      <c r="S13" s="29">
        <f t="shared" si="4"/>
        <v>0</v>
      </c>
      <c r="T13" s="16">
        <f t="shared" si="1"/>
        <v>0</v>
      </c>
      <c r="U13" s="16">
        <f t="shared" si="5"/>
        <v>0</v>
      </c>
      <c r="V13" s="16" t="str">
        <f t="shared" si="10"/>
        <v>เต็ม</v>
      </c>
      <c r="W13" s="16">
        <f t="shared" si="6"/>
        <v>0</v>
      </c>
    </row>
    <row r="14" spans="1:23" ht="24">
      <c r="A14" s="82">
        <v>8</v>
      </c>
      <c r="B14" s="83"/>
      <c r="C14" s="83"/>
      <c r="D14" s="83"/>
      <c r="E14" s="83"/>
      <c r="F14" s="84"/>
      <c r="G14" s="84"/>
      <c r="H14" s="78" t="str">
        <f t="shared" si="2"/>
        <v>error</v>
      </c>
      <c r="I14" s="84"/>
      <c r="J14" s="82"/>
      <c r="K14" s="86">
        <f t="shared" si="11"/>
        <v>0</v>
      </c>
      <c r="L14" s="86"/>
      <c r="M14" s="84">
        <f t="shared" si="7"/>
        <v>0</v>
      </c>
      <c r="N14" s="87">
        <f t="shared" si="8"/>
        <v>0</v>
      </c>
      <c r="O14" s="84">
        <f t="shared" si="9"/>
        <v>0</v>
      </c>
      <c r="P14" s="83"/>
      <c r="R14" s="28">
        <f t="shared" si="3"/>
        <v>0</v>
      </c>
      <c r="S14" s="29">
        <f t="shared" si="4"/>
        <v>0</v>
      </c>
      <c r="T14" s="16">
        <f t="shared" si="1"/>
        <v>0</v>
      </c>
      <c r="U14" s="16">
        <f t="shared" si="5"/>
        <v>0</v>
      </c>
      <c r="V14" s="16" t="str">
        <f t="shared" si="10"/>
        <v>เต็ม</v>
      </c>
      <c r="W14" s="16">
        <f t="shared" si="6"/>
        <v>0</v>
      </c>
    </row>
    <row r="15" spans="1:23" ht="24">
      <c r="A15" s="82">
        <v>9</v>
      </c>
      <c r="B15" s="83"/>
      <c r="C15" s="83"/>
      <c r="D15" s="83"/>
      <c r="E15" s="83"/>
      <c r="F15" s="84"/>
      <c r="G15" s="84"/>
      <c r="H15" s="78" t="str">
        <f t="shared" si="2"/>
        <v>error</v>
      </c>
      <c r="I15" s="84"/>
      <c r="J15" s="82"/>
      <c r="K15" s="86">
        <f t="shared" si="11"/>
        <v>0</v>
      </c>
      <c r="L15" s="86"/>
      <c r="M15" s="84">
        <f t="shared" si="7"/>
        <v>0</v>
      </c>
      <c r="N15" s="87">
        <f t="shared" si="8"/>
        <v>0</v>
      </c>
      <c r="O15" s="84">
        <f t="shared" si="9"/>
        <v>0</v>
      </c>
      <c r="P15" s="83"/>
      <c r="R15" s="28">
        <f t="shared" si="3"/>
        <v>0</v>
      </c>
      <c r="S15" s="29">
        <f t="shared" si="4"/>
        <v>0</v>
      </c>
      <c r="T15" s="16">
        <f t="shared" si="1"/>
        <v>0</v>
      </c>
      <c r="U15" s="16">
        <f t="shared" si="5"/>
        <v>0</v>
      </c>
      <c r="V15" s="16" t="str">
        <f t="shared" si="10"/>
        <v>เต็ม</v>
      </c>
      <c r="W15" s="16">
        <f t="shared" si="6"/>
        <v>0</v>
      </c>
    </row>
    <row r="16" spans="1:23" ht="24">
      <c r="A16" s="82">
        <v>10</v>
      </c>
      <c r="B16" s="83"/>
      <c r="C16" s="83"/>
      <c r="D16" s="83"/>
      <c r="E16" s="83"/>
      <c r="F16" s="84"/>
      <c r="G16" s="84"/>
      <c r="H16" s="78" t="str">
        <f t="shared" si="2"/>
        <v>error</v>
      </c>
      <c r="I16" s="84"/>
      <c r="J16" s="82"/>
      <c r="K16" s="86">
        <f t="shared" si="11"/>
        <v>0</v>
      </c>
      <c r="L16" s="86"/>
      <c r="M16" s="84">
        <f t="shared" si="7"/>
        <v>0</v>
      </c>
      <c r="N16" s="87">
        <f t="shared" si="8"/>
        <v>0</v>
      </c>
      <c r="O16" s="84">
        <f t="shared" si="9"/>
        <v>0</v>
      </c>
      <c r="P16" s="83"/>
      <c r="R16" s="28">
        <f t="shared" si="3"/>
        <v>0</v>
      </c>
      <c r="S16" s="29">
        <f t="shared" si="4"/>
        <v>0</v>
      </c>
      <c r="T16" s="16">
        <f t="shared" si="1"/>
        <v>0</v>
      </c>
      <c r="U16" s="16">
        <f t="shared" si="5"/>
        <v>0</v>
      </c>
      <c r="V16" s="16" t="str">
        <f t="shared" si="10"/>
        <v>เต็ม</v>
      </c>
      <c r="W16" s="16">
        <f t="shared" si="6"/>
        <v>0</v>
      </c>
    </row>
    <row r="17" spans="1:23" ht="24">
      <c r="A17" s="82">
        <v>11</v>
      </c>
      <c r="B17" s="83"/>
      <c r="C17" s="83"/>
      <c r="D17" s="83"/>
      <c r="E17" s="83"/>
      <c r="F17" s="84"/>
      <c r="G17" s="84"/>
      <c r="H17" s="78" t="str">
        <f t="shared" si="2"/>
        <v>error</v>
      </c>
      <c r="I17" s="84"/>
      <c r="J17" s="82"/>
      <c r="K17" s="86">
        <f t="shared" si="11"/>
        <v>0</v>
      </c>
      <c r="L17" s="86"/>
      <c r="M17" s="84">
        <f t="shared" si="7"/>
        <v>0</v>
      </c>
      <c r="N17" s="87">
        <f t="shared" si="8"/>
        <v>0</v>
      </c>
      <c r="O17" s="84">
        <f t="shared" si="9"/>
        <v>0</v>
      </c>
      <c r="P17" s="83"/>
      <c r="R17" s="28">
        <f t="shared" si="3"/>
        <v>0</v>
      </c>
      <c r="S17" s="29">
        <f t="shared" si="4"/>
        <v>0</v>
      </c>
      <c r="T17" s="16">
        <f t="shared" si="1"/>
        <v>0</v>
      </c>
      <c r="U17" s="16">
        <f t="shared" si="5"/>
        <v>0</v>
      </c>
      <c r="V17" s="16" t="str">
        <f t="shared" si="10"/>
        <v>เต็ม</v>
      </c>
      <c r="W17" s="16">
        <f t="shared" si="6"/>
        <v>0</v>
      </c>
    </row>
    <row r="18" spans="1:23" ht="24">
      <c r="A18" s="82">
        <v>12</v>
      </c>
      <c r="B18" s="83"/>
      <c r="C18" s="83"/>
      <c r="D18" s="83"/>
      <c r="E18" s="83"/>
      <c r="F18" s="84"/>
      <c r="G18" s="84"/>
      <c r="H18" s="78" t="str">
        <f t="shared" si="2"/>
        <v>error</v>
      </c>
      <c r="I18" s="84"/>
      <c r="J18" s="82"/>
      <c r="K18" s="86">
        <f t="shared" si="11"/>
        <v>0</v>
      </c>
      <c r="L18" s="86"/>
      <c r="M18" s="84">
        <f t="shared" si="7"/>
        <v>0</v>
      </c>
      <c r="N18" s="87">
        <f t="shared" si="8"/>
        <v>0</v>
      </c>
      <c r="O18" s="84">
        <f t="shared" si="9"/>
        <v>0</v>
      </c>
      <c r="P18" s="83"/>
      <c r="R18" s="28">
        <f t="shared" si="3"/>
        <v>0</v>
      </c>
      <c r="S18" s="29">
        <f t="shared" si="4"/>
        <v>0</v>
      </c>
      <c r="T18" s="16">
        <f t="shared" si="1"/>
        <v>0</v>
      </c>
      <c r="U18" s="16">
        <f t="shared" si="5"/>
        <v>0</v>
      </c>
      <c r="V18" s="16" t="str">
        <f t="shared" si="10"/>
        <v>เต็ม</v>
      </c>
      <c r="W18" s="16">
        <f t="shared" si="6"/>
        <v>0</v>
      </c>
    </row>
    <row r="19" spans="1:23" ht="24">
      <c r="A19" s="82">
        <v>13</v>
      </c>
      <c r="B19" s="83"/>
      <c r="C19" s="83"/>
      <c r="D19" s="83"/>
      <c r="E19" s="83"/>
      <c r="F19" s="84"/>
      <c r="G19" s="84"/>
      <c r="H19" s="78" t="str">
        <f t="shared" si="2"/>
        <v>error</v>
      </c>
      <c r="I19" s="84"/>
      <c r="J19" s="82"/>
      <c r="K19" s="86">
        <f t="shared" si="11"/>
        <v>0</v>
      </c>
      <c r="L19" s="86"/>
      <c r="M19" s="84">
        <f t="shared" si="7"/>
        <v>0</v>
      </c>
      <c r="N19" s="87">
        <f t="shared" si="8"/>
        <v>0</v>
      </c>
      <c r="O19" s="84">
        <f t="shared" si="9"/>
        <v>0</v>
      </c>
      <c r="P19" s="83"/>
      <c r="R19" s="28">
        <f t="shared" si="3"/>
        <v>0</v>
      </c>
      <c r="S19" s="29">
        <f t="shared" si="4"/>
        <v>0</v>
      </c>
      <c r="T19" s="16">
        <f t="shared" si="1"/>
        <v>0</v>
      </c>
      <c r="U19" s="16">
        <f t="shared" si="5"/>
        <v>0</v>
      </c>
      <c r="V19" s="16" t="str">
        <f t="shared" si="10"/>
        <v>เต็ม</v>
      </c>
      <c r="W19" s="16">
        <f t="shared" si="6"/>
        <v>0</v>
      </c>
    </row>
    <row r="20" spans="1:23" ht="24">
      <c r="A20" s="82">
        <v>14</v>
      </c>
      <c r="B20" s="83"/>
      <c r="C20" s="83"/>
      <c r="D20" s="83"/>
      <c r="E20" s="83"/>
      <c r="F20" s="84"/>
      <c r="G20" s="84"/>
      <c r="H20" s="78" t="str">
        <f t="shared" si="2"/>
        <v>error</v>
      </c>
      <c r="I20" s="84"/>
      <c r="J20" s="82"/>
      <c r="K20" s="86">
        <f t="shared" si="11"/>
        <v>0</v>
      </c>
      <c r="L20" s="86"/>
      <c r="M20" s="84">
        <f t="shared" si="7"/>
        <v>0</v>
      </c>
      <c r="N20" s="87">
        <f t="shared" si="8"/>
        <v>0</v>
      </c>
      <c r="O20" s="84">
        <f t="shared" si="9"/>
        <v>0</v>
      </c>
      <c r="P20" s="83"/>
      <c r="R20" s="28">
        <f t="shared" si="3"/>
        <v>0</v>
      </c>
      <c r="S20" s="29">
        <f t="shared" si="4"/>
        <v>0</v>
      </c>
      <c r="T20" s="16">
        <f t="shared" si="1"/>
        <v>0</v>
      </c>
      <c r="U20" s="16">
        <f t="shared" si="5"/>
        <v>0</v>
      </c>
      <c r="V20" s="16" t="str">
        <f t="shared" si="10"/>
        <v>เต็ม</v>
      </c>
      <c r="W20" s="16">
        <f t="shared" si="6"/>
        <v>0</v>
      </c>
    </row>
    <row r="21" spans="1:23" ht="24">
      <c r="A21" s="82">
        <v>15</v>
      </c>
      <c r="B21" s="83"/>
      <c r="C21" s="83"/>
      <c r="D21" s="83"/>
      <c r="E21" s="83"/>
      <c r="F21" s="84"/>
      <c r="G21" s="84"/>
      <c r="H21" s="78" t="str">
        <f t="shared" si="2"/>
        <v>error</v>
      </c>
      <c r="I21" s="84"/>
      <c r="J21" s="82"/>
      <c r="K21" s="86">
        <f t="shared" si="11"/>
        <v>0</v>
      </c>
      <c r="L21" s="86"/>
      <c r="M21" s="84">
        <f t="shared" si="7"/>
        <v>0</v>
      </c>
      <c r="N21" s="87">
        <f t="shared" si="8"/>
        <v>0</v>
      </c>
      <c r="O21" s="84">
        <f t="shared" si="9"/>
        <v>0</v>
      </c>
      <c r="P21" s="83"/>
      <c r="R21" s="28">
        <f t="shared" si="3"/>
        <v>0</v>
      </c>
      <c r="S21" s="29">
        <f t="shared" si="4"/>
        <v>0</v>
      </c>
      <c r="T21" s="16">
        <f t="shared" si="1"/>
        <v>0</v>
      </c>
      <c r="U21" s="16">
        <f t="shared" si="5"/>
        <v>0</v>
      </c>
      <c r="V21" s="16" t="str">
        <f t="shared" si="10"/>
        <v>เต็ม</v>
      </c>
      <c r="W21" s="16">
        <f t="shared" si="6"/>
        <v>0</v>
      </c>
    </row>
    <row r="22" spans="1:23" ht="24">
      <c r="A22" s="82">
        <v>16</v>
      </c>
      <c r="B22" s="83"/>
      <c r="C22" s="83"/>
      <c r="D22" s="83"/>
      <c r="E22" s="83"/>
      <c r="F22" s="84"/>
      <c r="G22" s="84"/>
      <c r="H22" s="78" t="str">
        <f t="shared" si="2"/>
        <v>error</v>
      </c>
      <c r="I22" s="85"/>
      <c r="J22" s="82"/>
      <c r="K22" s="86">
        <f aca="true" t="shared" si="12" ref="K22:K27">ROUNDUP(($I22*$J22/100),-1)</f>
        <v>0</v>
      </c>
      <c r="L22" s="86"/>
      <c r="M22" s="84">
        <f t="shared" si="7"/>
        <v>0</v>
      </c>
      <c r="N22" s="87">
        <f t="shared" si="8"/>
        <v>0</v>
      </c>
      <c r="O22" s="84">
        <f t="shared" si="9"/>
        <v>0</v>
      </c>
      <c r="P22" s="83"/>
      <c r="R22" s="28">
        <f t="shared" si="3"/>
        <v>0</v>
      </c>
      <c r="S22" s="29">
        <f t="shared" si="4"/>
        <v>0</v>
      </c>
      <c r="T22" s="16">
        <f t="shared" si="1"/>
        <v>0</v>
      </c>
      <c r="U22" s="16">
        <f t="shared" si="5"/>
        <v>0</v>
      </c>
      <c r="V22" s="16" t="str">
        <f t="shared" si="10"/>
        <v>เต็ม</v>
      </c>
      <c r="W22" s="16">
        <f t="shared" si="6"/>
        <v>0</v>
      </c>
    </row>
    <row r="23" spans="1:23" ht="24">
      <c r="A23" s="82">
        <v>17</v>
      </c>
      <c r="B23" s="83"/>
      <c r="C23" s="83"/>
      <c r="D23" s="83"/>
      <c r="E23" s="83"/>
      <c r="F23" s="84"/>
      <c r="G23" s="84"/>
      <c r="H23" s="78" t="str">
        <f t="shared" si="2"/>
        <v>error</v>
      </c>
      <c r="I23" s="85"/>
      <c r="J23" s="82"/>
      <c r="K23" s="86">
        <f t="shared" si="12"/>
        <v>0</v>
      </c>
      <c r="L23" s="86"/>
      <c r="M23" s="84">
        <f t="shared" si="7"/>
        <v>0</v>
      </c>
      <c r="N23" s="87">
        <f t="shared" si="8"/>
        <v>0</v>
      </c>
      <c r="O23" s="84">
        <f t="shared" si="9"/>
        <v>0</v>
      </c>
      <c r="P23" s="83"/>
      <c r="R23" s="28">
        <f t="shared" si="3"/>
        <v>0</v>
      </c>
      <c r="S23" s="29">
        <f t="shared" si="4"/>
        <v>0</v>
      </c>
      <c r="T23" s="16">
        <f t="shared" si="1"/>
        <v>0</v>
      </c>
      <c r="U23" s="16">
        <f t="shared" si="5"/>
        <v>0</v>
      </c>
      <c r="V23" s="16" t="str">
        <f t="shared" si="10"/>
        <v>เต็ม</v>
      </c>
      <c r="W23" s="16">
        <f t="shared" si="6"/>
        <v>0</v>
      </c>
    </row>
    <row r="24" spans="1:23" ht="24">
      <c r="A24" s="82">
        <v>18</v>
      </c>
      <c r="B24" s="83"/>
      <c r="C24" s="83"/>
      <c r="D24" s="83"/>
      <c r="E24" s="83"/>
      <c r="F24" s="84"/>
      <c r="G24" s="84"/>
      <c r="H24" s="78" t="str">
        <f t="shared" si="2"/>
        <v>error</v>
      </c>
      <c r="I24" s="85"/>
      <c r="J24" s="82"/>
      <c r="K24" s="86">
        <f t="shared" si="12"/>
        <v>0</v>
      </c>
      <c r="L24" s="86"/>
      <c r="M24" s="84">
        <f t="shared" si="7"/>
        <v>0</v>
      </c>
      <c r="N24" s="87">
        <f t="shared" si="8"/>
        <v>0</v>
      </c>
      <c r="O24" s="84">
        <f t="shared" si="9"/>
        <v>0</v>
      </c>
      <c r="P24" s="83"/>
      <c r="R24" s="28">
        <f t="shared" si="3"/>
        <v>0</v>
      </c>
      <c r="S24" s="29">
        <f t="shared" si="4"/>
        <v>0</v>
      </c>
      <c r="T24" s="16">
        <f t="shared" si="1"/>
        <v>0</v>
      </c>
      <c r="U24" s="16">
        <f t="shared" si="5"/>
        <v>0</v>
      </c>
      <c r="V24" s="16" t="str">
        <f t="shared" si="10"/>
        <v>เต็ม</v>
      </c>
      <c r="W24" s="16">
        <f t="shared" si="6"/>
        <v>0</v>
      </c>
    </row>
    <row r="25" spans="1:23" ht="24">
      <c r="A25" s="82">
        <v>19</v>
      </c>
      <c r="B25" s="83"/>
      <c r="C25" s="83"/>
      <c r="D25" s="83"/>
      <c r="E25" s="83"/>
      <c r="F25" s="84"/>
      <c r="G25" s="84"/>
      <c r="H25" s="78" t="str">
        <f t="shared" si="2"/>
        <v>error</v>
      </c>
      <c r="I25" s="85"/>
      <c r="J25" s="82"/>
      <c r="K25" s="86">
        <f t="shared" si="12"/>
        <v>0</v>
      </c>
      <c r="L25" s="86"/>
      <c r="M25" s="84">
        <f t="shared" si="7"/>
        <v>0</v>
      </c>
      <c r="N25" s="87">
        <f t="shared" si="8"/>
        <v>0</v>
      </c>
      <c r="O25" s="84">
        <f t="shared" si="9"/>
        <v>0</v>
      </c>
      <c r="P25" s="83"/>
      <c r="R25" s="28">
        <f t="shared" si="3"/>
        <v>0</v>
      </c>
      <c r="S25" s="29">
        <f t="shared" si="4"/>
        <v>0</v>
      </c>
      <c r="T25" s="16">
        <f t="shared" si="1"/>
        <v>0</v>
      </c>
      <c r="U25" s="16">
        <f t="shared" si="5"/>
        <v>0</v>
      </c>
      <c r="V25" s="16" t="str">
        <f t="shared" si="10"/>
        <v>เต็ม</v>
      </c>
      <c r="W25" s="16">
        <f t="shared" si="6"/>
        <v>0</v>
      </c>
    </row>
    <row r="26" spans="1:23" ht="24">
      <c r="A26" s="82">
        <v>20</v>
      </c>
      <c r="B26" s="83"/>
      <c r="C26" s="83"/>
      <c r="D26" s="83"/>
      <c r="E26" s="83"/>
      <c r="F26" s="84"/>
      <c r="G26" s="84"/>
      <c r="H26" s="78" t="str">
        <f t="shared" si="2"/>
        <v>error</v>
      </c>
      <c r="I26" s="85"/>
      <c r="J26" s="82"/>
      <c r="K26" s="86">
        <f t="shared" si="12"/>
        <v>0</v>
      </c>
      <c r="L26" s="86"/>
      <c r="M26" s="84">
        <f t="shared" si="7"/>
        <v>0</v>
      </c>
      <c r="N26" s="87">
        <f t="shared" si="8"/>
        <v>0</v>
      </c>
      <c r="O26" s="84">
        <f t="shared" si="9"/>
        <v>0</v>
      </c>
      <c r="P26" s="83"/>
      <c r="R26" s="28">
        <f t="shared" si="3"/>
        <v>0</v>
      </c>
      <c r="S26" s="29">
        <f t="shared" si="4"/>
        <v>0</v>
      </c>
      <c r="T26" s="16">
        <f t="shared" si="1"/>
        <v>0</v>
      </c>
      <c r="U26" s="16">
        <f t="shared" si="5"/>
        <v>0</v>
      </c>
      <c r="V26" s="16" t="str">
        <f t="shared" si="10"/>
        <v>เต็ม</v>
      </c>
      <c r="W26" s="16">
        <f>IF(V26="เต็ม",0,IF(V26="ไม่เต็ม",1,"ผิด"))</f>
        <v>0</v>
      </c>
    </row>
    <row r="27" spans="1:23" ht="24">
      <c r="A27" s="82">
        <v>21</v>
      </c>
      <c r="B27" s="83"/>
      <c r="C27" s="83"/>
      <c r="D27" s="83"/>
      <c r="E27" s="83"/>
      <c r="F27" s="84"/>
      <c r="G27" s="84"/>
      <c r="H27" s="78" t="str">
        <f t="shared" si="2"/>
        <v>error</v>
      </c>
      <c r="I27" s="85"/>
      <c r="J27" s="82"/>
      <c r="K27" s="86">
        <f t="shared" si="12"/>
        <v>0</v>
      </c>
      <c r="L27" s="86"/>
      <c r="M27" s="84">
        <f t="shared" si="7"/>
        <v>0</v>
      </c>
      <c r="N27" s="87">
        <f t="shared" si="8"/>
        <v>0</v>
      </c>
      <c r="O27" s="84">
        <f t="shared" si="9"/>
        <v>0</v>
      </c>
      <c r="P27" s="83"/>
      <c r="R27" s="28">
        <f t="shared" si="3"/>
        <v>0</v>
      </c>
      <c r="S27" s="29">
        <f t="shared" si="4"/>
        <v>0</v>
      </c>
      <c r="T27" s="16">
        <f t="shared" si="1"/>
        <v>0</v>
      </c>
      <c r="U27" s="16">
        <f t="shared" si="5"/>
        <v>0</v>
      </c>
      <c r="V27" s="16" t="str">
        <f t="shared" si="10"/>
        <v>เต็ม</v>
      </c>
      <c r="W27" s="16">
        <f t="shared" si="6"/>
        <v>0</v>
      </c>
    </row>
    <row r="28" spans="1:23" ht="24">
      <c r="A28" s="82">
        <v>22</v>
      </c>
      <c r="B28" s="83"/>
      <c r="C28" s="83"/>
      <c r="D28" s="83"/>
      <c r="E28" s="83"/>
      <c r="F28" s="84"/>
      <c r="G28" s="84"/>
      <c r="H28" s="78" t="str">
        <f t="shared" si="2"/>
        <v>error</v>
      </c>
      <c r="I28" s="84"/>
      <c r="J28" s="82"/>
      <c r="K28" s="86">
        <f aca="true" t="shared" si="13" ref="K28:K36">ROUNDUP(($I28*$J28/100),-1)</f>
        <v>0</v>
      </c>
      <c r="L28" s="86"/>
      <c r="M28" s="84">
        <f t="shared" si="7"/>
        <v>0</v>
      </c>
      <c r="N28" s="87">
        <f t="shared" si="8"/>
        <v>0</v>
      </c>
      <c r="O28" s="84">
        <f t="shared" si="9"/>
        <v>0</v>
      </c>
      <c r="P28" s="83"/>
      <c r="R28" s="28">
        <f t="shared" si="3"/>
        <v>0</v>
      </c>
      <c r="S28" s="29">
        <f t="shared" si="4"/>
        <v>0</v>
      </c>
      <c r="T28" s="16">
        <f t="shared" si="1"/>
        <v>0</v>
      </c>
      <c r="U28" s="16">
        <f t="shared" si="5"/>
        <v>0</v>
      </c>
      <c r="V28" s="16" t="str">
        <f t="shared" si="10"/>
        <v>เต็ม</v>
      </c>
      <c r="W28" s="16">
        <f t="shared" si="6"/>
        <v>0</v>
      </c>
    </row>
    <row r="29" spans="1:23" ht="24">
      <c r="A29" s="82">
        <v>23</v>
      </c>
      <c r="B29" s="83"/>
      <c r="C29" s="83"/>
      <c r="D29" s="83"/>
      <c r="E29" s="83"/>
      <c r="F29" s="84"/>
      <c r="G29" s="84"/>
      <c r="H29" s="78" t="str">
        <f t="shared" si="2"/>
        <v>error</v>
      </c>
      <c r="I29" s="84"/>
      <c r="J29" s="82"/>
      <c r="K29" s="86">
        <f t="shared" si="13"/>
        <v>0</v>
      </c>
      <c r="L29" s="86"/>
      <c r="M29" s="84">
        <f t="shared" si="7"/>
        <v>0</v>
      </c>
      <c r="N29" s="87">
        <f t="shared" si="8"/>
        <v>0</v>
      </c>
      <c r="O29" s="84">
        <f t="shared" si="9"/>
        <v>0</v>
      </c>
      <c r="P29" s="83"/>
      <c r="R29" s="28">
        <f t="shared" si="3"/>
        <v>0</v>
      </c>
      <c r="S29" s="29">
        <f t="shared" si="4"/>
        <v>0</v>
      </c>
      <c r="T29" s="16">
        <f t="shared" si="1"/>
        <v>0</v>
      </c>
      <c r="U29" s="16">
        <f t="shared" si="5"/>
        <v>0</v>
      </c>
      <c r="V29" s="16" t="str">
        <f t="shared" si="10"/>
        <v>เต็ม</v>
      </c>
      <c r="W29" s="16">
        <f t="shared" si="6"/>
        <v>0</v>
      </c>
    </row>
    <row r="30" spans="1:23" ht="24">
      <c r="A30" s="82">
        <v>24</v>
      </c>
      <c r="B30" s="83"/>
      <c r="C30" s="83"/>
      <c r="D30" s="83"/>
      <c r="E30" s="83"/>
      <c r="F30" s="84"/>
      <c r="G30" s="84"/>
      <c r="H30" s="78" t="str">
        <f t="shared" si="2"/>
        <v>error</v>
      </c>
      <c r="I30" s="84"/>
      <c r="J30" s="82"/>
      <c r="K30" s="86">
        <f t="shared" si="13"/>
        <v>0</v>
      </c>
      <c r="L30" s="86"/>
      <c r="M30" s="84">
        <f t="shared" si="7"/>
        <v>0</v>
      </c>
      <c r="N30" s="87">
        <f t="shared" si="8"/>
        <v>0</v>
      </c>
      <c r="O30" s="84">
        <f t="shared" si="9"/>
        <v>0</v>
      </c>
      <c r="P30" s="83"/>
      <c r="R30" s="28">
        <f t="shared" si="3"/>
        <v>0</v>
      </c>
      <c r="S30" s="29">
        <f t="shared" si="4"/>
        <v>0</v>
      </c>
      <c r="T30" s="16">
        <f t="shared" si="1"/>
        <v>0</v>
      </c>
      <c r="U30" s="16">
        <f t="shared" si="5"/>
        <v>0</v>
      </c>
      <c r="V30" s="16" t="str">
        <f t="shared" si="10"/>
        <v>เต็ม</v>
      </c>
      <c r="W30" s="16">
        <f t="shared" si="6"/>
        <v>0</v>
      </c>
    </row>
    <row r="31" spans="1:23" ht="24">
      <c r="A31" s="82">
        <v>25</v>
      </c>
      <c r="B31" s="83"/>
      <c r="C31" s="83"/>
      <c r="D31" s="83"/>
      <c r="E31" s="83"/>
      <c r="F31" s="84"/>
      <c r="G31" s="84"/>
      <c r="H31" s="78" t="str">
        <f t="shared" si="2"/>
        <v>error</v>
      </c>
      <c r="I31" s="84"/>
      <c r="J31" s="82"/>
      <c r="K31" s="86">
        <f t="shared" si="13"/>
        <v>0</v>
      </c>
      <c r="L31" s="86"/>
      <c r="M31" s="84">
        <f t="shared" si="7"/>
        <v>0</v>
      </c>
      <c r="N31" s="87">
        <f t="shared" si="8"/>
        <v>0</v>
      </c>
      <c r="O31" s="84">
        <f t="shared" si="9"/>
        <v>0</v>
      </c>
      <c r="P31" s="83"/>
      <c r="R31" s="28">
        <f t="shared" si="3"/>
        <v>0</v>
      </c>
      <c r="S31" s="29">
        <f t="shared" si="4"/>
        <v>0</v>
      </c>
      <c r="T31" s="16">
        <f t="shared" si="1"/>
        <v>0</v>
      </c>
      <c r="U31" s="16">
        <f t="shared" si="5"/>
        <v>0</v>
      </c>
      <c r="V31" s="16" t="str">
        <f t="shared" si="10"/>
        <v>เต็ม</v>
      </c>
      <c r="W31" s="16">
        <f t="shared" si="6"/>
        <v>0</v>
      </c>
    </row>
    <row r="32" spans="1:23" ht="24">
      <c r="A32" s="82">
        <v>26</v>
      </c>
      <c r="B32" s="83"/>
      <c r="C32" s="83"/>
      <c r="D32" s="83"/>
      <c r="E32" s="83"/>
      <c r="F32" s="84"/>
      <c r="G32" s="84"/>
      <c r="H32" s="78" t="str">
        <f t="shared" si="2"/>
        <v>error</v>
      </c>
      <c r="I32" s="84"/>
      <c r="J32" s="82"/>
      <c r="K32" s="86">
        <f t="shared" si="13"/>
        <v>0</v>
      </c>
      <c r="L32" s="86"/>
      <c r="M32" s="84">
        <f t="shared" si="7"/>
        <v>0</v>
      </c>
      <c r="N32" s="87">
        <f t="shared" si="8"/>
        <v>0</v>
      </c>
      <c r="O32" s="84">
        <f t="shared" si="9"/>
        <v>0</v>
      </c>
      <c r="P32" s="83"/>
      <c r="R32" s="28">
        <f t="shared" si="3"/>
        <v>0</v>
      </c>
      <c r="S32" s="29">
        <f t="shared" si="4"/>
        <v>0</v>
      </c>
      <c r="T32" s="16">
        <f t="shared" si="1"/>
        <v>0</v>
      </c>
      <c r="U32" s="16">
        <f t="shared" si="5"/>
        <v>0</v>
      </c>
      <c r="V32" s="16" t="str">
        <f t="shared" si="10"/>
        <v>เต็ม</v>
      </c>
      <c r="W32" s="16">
        <f t="shared" si="6"/>
        <v>0</v>
      </c>
    </row>
    <row r="33" spans="1:23" ht="24">
      <c r="A33" s="82">
        <v>27</v>
      </c>
      <c r="B33" s="83"/>
      <c r="C33" s="83"/>
      <c r="D33" s="83"/>
      <c r="E33" s="83"/>
      <c r="F33" s="84"/>
      <c r="G33" s="84"/>
      <c r="H33" s="78" t="str">
        <f t="shared" si="2"/>
        <v>error</v>
      </c>
      <c r="I33" s="84"/>
      <c r="J33" s="82"/>
      <c r="K33" s="86">
        <f t="shared" si="13"/>
        <v>0</v>
      </c>
      <c r="L33" s="86"/>
      <c r="M33" s="84">
        <f t="shared" si="7"/>
        <v>0</v>
      </c>
      <c r="N33" s="87">
        <f t="shared" si="8"/>
        <v>0</v>
      </c>
      <c r="O33" s="84">
        <f t="shared" si="9"/>
        <v>0</v>
      </c>
      <c r="P33" s="83"/>
      <c r="R33" s="28">
        <f t="shared" si="3"/>
        <v>0</v>
      </c>
      <c r="S33" s="29">
        <f t="shared" si="4"/>
        <v>0</v>
      </c>
      <c r="T33" s="16">
        <f t="shared" si="1"/>
        <v>0</v>
      </c>
      <c r="U33" s="16">
        <f t="shared" si="5"/>
        <v>0</v>
      </c>
      <c r="V33" s="16" t="str">
        <f t="shared" si="10"/>
        <v>เต็ม</v>
      </c>
      <c r="W33" s="16">
        <f t="shared" si="6"/>
        <v>0</v>
      </c>
    </row>
    <row r="34" spans="1:23" ht="24">
      <c r="A34" s="82">
        <v>28</v>
      </c>
      <c r="B34" s="83"/>
      <c r="C34" s="83"/>
      <c r="D34" s="83"/>
      <c r="E34" s="83"/>
      <c r="F34" s="84"/>
      <c r="G34" s="84"/>
      <c r="H34" s="78" t="str">
        <f t="shared" si="2"/>
        <v>error</v>
      </c>
      <c r="I34" s="84"/>
      <c r="J34" s="82"/>
      <c r="K34" s="86">
        <f t="shared" si="13"/>
        <v>0</v>
      </c>
      <c r="L34" s="86"/>
      <c r="M34" s="84">
        <f t="shared" si="7"/>
        <v>0</v>
      </c>
      <c r="N34" s="87">
        <f t="shared" si="8"/>
        <v>0</v>
      </c>
      <c r="O34" s="84">
        <f t="shared" si="9"/>
        <v>0</v>
      </c>
      <c r="P34" s="83"/>
      <c r="R34" s="28">
        <f t="shared" si="3"/>
        <v>0</v>
      </c>
      <c r="S34" s="29">
        <f t="shared" si="4"/>
        <v>0</v>
      </c>
      <c r="T34" s="16">
        <f t="shared" si="1"/>
        <v>0</v>
      </c>
      <c r="U34" s="16">
        <f t="shared" si="5"/>
        <v>0</v>
      </c>
      <c r="V34" s="16" t="str">
        <f t="shared" si="10"/>
        <v>เต็ม</v>
      </c>
      <c r="W34" s="16">
        <f t="shared" si="6"/>
        <v>0</v>
      </c>
    </row>
    <row r="35" spans="1:23" ht="24">
      <c r="A35" s="82">
        <v>29</v>
      </c>
      <c r="B35" s="83"/>
      <c r="C35" s="83"/>
      <c r="D35" s="83"/>
      <c r="E35" s="83"/>
      <c r="F35" s="84"/>
      <c r="G35" s="84"/>
      <c r="H35" s="78" t="str">
        <f t="shared" si="2"/>
        <v>error</v>
      </c>
      <c r="I35" s="84"/>
      <c r="J35" s="82"/>
      <c r="K35" s="86">
        <f t="shared" si="13"/>
        <v>0</v>
      </c>
      <c r="L35" s="86"/>
      <c r="M35" s="84">
        <f t="shared" si="7"/>
        <v>0</v>
      </c>
      <c r="N35" s="87">
        <f t="shared" si="8"/>
        <v>0</v>
      </c>
      <c r="O35" s="84">
        <f t="shared" si="9"/>
        <v>0</v>
      </c>
      <c r="P35" s="83"/>
      <c r="R35" s="28">
        <f t="shared" si="3"/>
        <v>0</v>
      </c>
      <c r="S35" s="29">
        <f t="shared" si="4"/>
        <v>0</v>
      </c>
      <c r="T35" s="16">
        <f t="shared" si="1"/>
        <v>0</v>
      </c>
      <c r="U35" s="16">
        <f t="shared" si="5"/>
        <v>0</v>
      </c>
      <c r="V35" s="16" t="str">
        <f t="shared" si="10"/>
        <v>เต็ม</v>
      </c>
      <c r="W35" s="16">
        <f t="shared" si="6"/>
        <v>0</v>
      </c>
    </row>
    <row r="36" spans="1:23" ht="24">
      <c r="A36" s="82">
        <v>30</v>
      </c>
      <c r="B36" s="83"/>
      <c r="C36" s="83"/>
      <c r="D36" s="83"/>
      <c r="E36" s="83"/>
      <c r="F36" s="84"/>
      <c r="G36" s="84"/>
      <c r="H36" s="78" t="str">
        <f t="shared" si="2"/>
        <v>error</v>
      </c>
      <c r="I36" s="84"/>
      <c r="J36" s="82"/>
      <c r="K36" s="86">
        <f t="shared" si="13"/>
        <v>0</v>
      </c>
      <c r="L36" s="86"/>
      <c r="M36" s="84">
        <f t="shared" si="7"/>
        <v>0</v>
      </c>
      <c r="N36" s="87">
        <f t="shared" si="8"/>
        <v>0</v>
      </c>
      <c r="O36" s="84">
        <f t="shared" si="9"/>
        <v>0</v>
      </c>
      <c r="P36" s="83"/>
      <c r="R36" s="28">
        <f t="shared" si="3"/>
        <v>0</v>
      </c>
      <c r="S36" s="29">
        <f t="shared" si="4"/>
        <v>0</v>
      </c>
      <c r="T36" s="16">
        <f t="shared" si="1"/>
        <v>0</v>
      </c>
      <c r="U36" s="16">
        <f t="shared" si="5"/>
        <v>0</v>
      </c>
      <c r="V36" s="16" t="str">
        <f t="shared" si="10"/>
        <v>เต็ม</v>
      </c>
      <c r="W36" s="16">
        <f t="shared" si="6"/>
        <v>0</v>
      </c>
    </row>
    <row r="37" spans="1:23" ht="24">
      <c r="A37" s="82">
        <v>31</v>
      </c>
      <c r="B37" s="83"/>
      <c r="C37" s="83"/>
      <c r="D37" s="83"/>
      <c r="E37" s="83"/>
      <c r="F37" s="84"/>
      <c r="G37" s="84"/>
      <c r="H37" s="78" t="str">
        <f t="shared" si="2"/>
        <v>error</v>
      </c>
      <c r="I37" s="85"/>
      <c r="J37" s="82"/>
      <c r="K37" s="86">
        <f aca="true" t="shared" si="14" ref="K37:K42">ROUNDUP(($I37*$J37/100),-1)</f>
        <v>0</v>
      </c>
      <c r="L37" s="86"/>
      <c r="M37" s="84">
        <f t="shared" si="7"/>
        <v>0</v>
      </c>
      <c r="N37" s="87">
        <f t="shared" si="8"/>
        <v>0</v>
      </c>
      <c r="O37" s="84">
        <f t="shared" si="9"/>
        <v>0</v>
      </c>
      <c r="P37" s="83"/>
      <c r="R37" s="28">
        <f t="shared" si="3"/>
        <v>0</v>
      </c>
      <c r="S37" s="29">
        <f t="shared" si="4"/>
        <v>0</v>
      </c>
      <c r="T37" s="16">
        <f t="shared" si="1"/>
        <v>0</v>
      </c>
      <c r="U37" s="16">
        <f t="shared" si="5"/>
        <v>0</v>
      </c>
      <c r="V37" s="16" t="str">
        <f t="shared" si="10"/>
        <v>เต็ม</v>
      </c>
      <c r="W37" s="16">
        <f t="shared" si="6"/>
        <v>0</v>
      </c>
    </row>
    <row r="38" spans="1:23" ht="24">
      <c r="A38" s="82">
        <v>32</v>
      </c>
      <c r="B38" s="83"/>
      <c r="C38" s="83"/>
      <c r="D38" s="83"/>
      <c r="E38" s="83"/>
      <c r="F38" s="84"/>
      <c r="G38" s="84"/>
      <c r="H38" s="78" t="str">
        <f t="shared" si="2"/>
        <v>error</v>
      </c>
      <c r="I38" s="85"/>
      <c r="J38" s="82"/>
      <c r="K38" s="86">
        <f t="shared" si="14"/>
        <v>0</v>
      </c>
      <c r="L38" s="86"/>
      <c r="M38" s="84">
        <f t="shared" si="7"/>
        <v>0</v>
      </c>
      <c r="N38" s="87">
        <f t="shared" si="8"/>
        <v>0</v>
      </c>
      <c r="O38" s="84">
        <f t="shared" si="9"/>
        <v>0</v>
      </c>
      <c r="P38" s="83"/>
      <c r="R38" s="28">
        <f t="shared" si="3"/>
        <v>0</v>
      </c>
      <c r="S38" s="29">
        <f t="shared" si="4"/>
        <v>0</v>
      </c>
      <c r="T38" s="16">
        <f t="shared" si="1"/>
        <v>0</v>
      </c>
      <c r="U38" s="16">
        <f t="shared" si="5"/>
        <v>0</v>
      </c>
      <c r="V38" s="16" t="str">
        <f t="shared" si="10"/>
        <v>เต็ม</v>
      </c>
      <c r="W38" s="16">
        <f t="shared" si="6"/>
        <v>0</v>
      </c>
    </row>
    <row r="39" spans="1:23" ht="24">
      <c r="A39" s="82">
        <v>33</v>
      </c>
      <c r="B39" s="83"/>
      <c r="C39" s="83"/>
      <c r="D39" s="83"/>
      <c r="E39" s="83"/>
      <c r="F39" s="84"/>
      <c r="G39" s="84"/>
      <c r="H39" s="78" t="str">
        <f t="shared" si="2"/>
        <v>error</v>
      </c>
      <c r="I39" s="85"/>
      <c r="J39" s="82"/>
      <c r="K39" s="86">
        <f t="shared" si="14"/>
        <v>0</v>
      </c>
      <c r="L39" s="86"/>
      <c r="M39" s="84">
        <f t="shared" si="7"/>
        <v>0</v>
      </c>
      <c r="N39" s="87">
        <f t="shared" si="8"/>
        <v>0</v>
      </c>
      <c r="O39" s="84">
        <f t="shared" si="9"/>
        <v>0</v>
      </c>
      <c r="P39" s="83"/>
      <c r="R39" s="28">
        <f t="shared" si="3"/>
        <v>0</v>
      </c>
      <c r="S39" s="29">
        <f t="shared" si="4"/>
        <v>0</v>
      </c>
      <c r="T39" s="16">
        <f aca="true" t="shared" si="15" ref="T39:T70">VLOOKUP(L39,$X$78:$Y$100,2)</f>
        <v>0</v>
      </c>
      <c r="U39" s="16">
        <f t="shared" si="5"/>
        <v>0</v>
      </c>
      <c r="V39" s="16" t="str">
        <f t="shared" si="10"/>
        <v>เต็ม</v>
      </c>
      <c r="W39" s="16">
        <f t="shared" si="6"/>
        <v>0</v>
      </c>
    </row>
    <row r="40" spans="1:23" ht="24">
      <c r="A40" s="82">
        <v>34</v>
      </c>
      <c r="B40" s="83"/>
      <c r="C40" s="83"/>
      <c r="D40" s="83"/>
      <c r="E40" s="83"/>
      <c r="F40" s="84"/>
      <c r="G40" s="84"/>
      <c r="H40" s="78" t="str">
        <f t="shared" si="2"/>
        <v>error</v>
      </c>
      <c r="I40" s="85"/>
      <c r="J40" s="82"/>
      <c r="K40" s="86">
        <f t="shared" si="14"/>
        <v>0</v>
      </c>
      <c r="L40" s="86"/>
      <c r="M40" s="84">
        <f t="shared" si="7"/>
        <v>0</v>
      </c>
      <c r="N40" s="87">
        <f t="shared" si="8"/>
        <v>0</v>
      </c>
      <c r="O40" s="84">
        <f t="shared" si="9"/>
        <v>0</v>
      </c>
      <c r="P40" s="83"/>
      <c r="R40" s="28">
        <f t="shared" si="3"/>
        <v>0</v>
      </c>
      <c r="S40" s="29">
        <f t="shared" si="4"/>
        <v>0</v>
      </c>
      <c r="T40" s="16">
        <f t="shared" si="15"/>
        <v>0</v>
      </c>
      <c r="U40" s="16">
        <f t="shared" si="5"/>
        <v>0</v>
      </c>
      <c r="V40" s="16" t="str">
        <f t="shared" si="10"/>
        <v>เต็ม</v>
      </c>
      <c r="W40" s="16">
        <f t="shared" si="6"/>
        <v>0</v>
      </c>
    </row>
    <row r="41" spans="1:23" ht="24">
      <c r="A41" s="82">
        <v>35</v>
      </c>
      <c r="B41" s="83"/>
      <c r="C41" s="83"/>
      <c r="D41" s="83"/>
      <c r="E41" s="83"/>
      <c r="F41" s="84"/>
      <c r="G41" s="84"/>
      <c r="H41" s="78" t="str">
        <f t="shared" si="2"/>
        <v>error</v>
      </c>
      <c r="I41" s="85"/>
      <c r="J41" s="82"/>
      <c r="K41" s="86">
        <f t="shared" si="14"/>
        <v>0</v>
      </c>
      <c r="L41" s="86"/>
      <c r="M41" s="84">
        <f t="shared" si="7"/>
        <v>0</v>
      </c>
      <c r="N41" s="87">
        <f t="shared" si="8"/>
        <v>0</v>
      </c>
      <c r="O41" s="84">
        <f t="shared" si="9"/>
        <v>0</v>
      </c>
      <c r="P41" s="83"/>
      <c r="R41" s="28">
        <f t="shared" si="3"/>
        <v>0</v>
      </c>
      <c r="S41" s="29">
        <f t="shared" si="4"/>
        <v>0</v>
      </c>
      <c r="T41" s="16">
        <f t="shared" si="15"/>
        <v>0</v>
      </c>
      <c r="U41" s="16">
        <f t="shared" si="5"/>
        <v>0</v>
      </c>
      <c r="V41" s="16" t="str">
        <f t="shared" si="10"/>
        <v>เต็ม</v>
      </c>
      <c r="W41" s="16">
        <f t="shared" si="6"/>
        <v>0</v>
      </c>
    </row>
    <row r="42" spans="1:23" ht="24">
      <c r="A42" s="82">
        <v>36</v>
      </c>
      <c r="B42" s="83"/>
      <c r="C42" s="83"/>
      <c r="D42" s="83"/>
      <c r="E42" s="83"/>
      <c r="F42" s="84"/>
      <c r="G42" s="84"/>
      <c r="H42" s="78" t="str">
        <f t="shared" si="2"/>
        <v>error</v>
      </c>
      <c r="I42" s="85"/>
      <c r="J42" s="82"/>
      <c r="K42" s="86">
        <f t="shared" si="14"/>
        <v>0</v>
      </c>
      <c r="L42" s="86"/>
      <c r="M42" s="84">
        <f t="shared" si="7"/>
        <v>0</v>
      </c>
      <c r="N42" s="87">
        <f t="shared" si="8"/>
        <v>0</v>
      </c>
      <c r="O42" s="84">
        <f t="shared" si="9"/>
        <v>0</v>
      </c>
      <c r="P42" s="83"/>
      <c r="R42" s="28">
        <f t="shared" si="3"/>
        <v>0</v>
      </c>
      <c r="S42" s="29">
        <f t="shared" si="4"/>
        <v>0</v>
      </c>
      <c r="T42" s="16">
        <f t="shared" si="15"/>
        <v>0</v>
      </c>
      <c r="U42" s="16">
        <f t="shared" si="5"/>
        <v>0</v>
      </c>
      <c r="V42" s="16" t="str">
        <f t="shared" si="10"/>
        <v>เต็ม</v>
      </c>
      <c r="W42" s="16">
        <f t="shared" si="6"/>
        <v>0</v>
      </c>
    </row>
    <row r="43" spans="1:23" ht="24">
      <c r="A43" s="82">
        <v>37</v>
      </c>
      <c r="B43" s="83"/>
      <c r="C43" s="83"/>
      <c r="D43" s="83"/>
      <c r="E43" s="83"/>
      <c r="F43" s="84"/>
      <c r="G43" s="84"/>
      <c r="H43" s="78" t="str">
        <f t="shared" si="2"/>
        <v>error</v>
      </c>
      <c r="I43" s="84"/>
      <c r="J43" s="82"/>
      <c r="K43" s="86">
        <f aca="true" t="shared" si="16" ref="K43:K51">ROUNDUP(($I43*$J43/100),-1)</f>
        <v>0</v>
      </c>
      <c r="L43" s="86"/>
      <c r="M43" s="84">
        <f t="shared" si="7"/>
        <v>0</v>
      </c>
      <c r="N43" s="87">
        <f t="shared" si="8"/>
        <v>0</v>
      </c>
      <c r="O43" s="84">
        <f t="shared" si="9"/>
        <v>0</v>
      </c>
      <c r="P43" s="83"/>
      <c r="R43" s="28">
        <f t="shared" si="3"/>
        <v>0</v>
      </c>
      <c r="S43" s="29">
        <f t="shared" si="4"/>
        <v>0</v>
      </c>
      <c r="T43" s="16">
        <f t="shared" si="15"/>
        <v>0</v>
      </c>
      <c r="U43" s="16">
        <f t="shared" si="5"/>
        <v>0</v>
      </c>
      <c r="V43" s="16" t="str">
        <f t="shared" si="10"/>
        <v>เต็ม</v>
      </c>
      <c r="W43" s="16">
        <f t="shared" si="6"/>
        <v>0</v>
      </c>
    </row>
    <row r="44" spans="1:23" ht="24">
      <c r="A44" s="82">
        <v>38</v>
      </c>
      <c r="B44" s="83"/>
      <c r="C44" s="83"/>
      <c r="D44" s="83"/>
      <c r="E44" s="83"/>
      <c r="F44" s="84"/>
      <c r="G44" s="84"/>
      <c r="H44" s="78" t="str">
        <f t="shared" si="2"/>
        <v>error</v>
      </c>
      <c r="I44" s="84"/>
      <c r="J44" s="82"/>
      <c r="K44" s="86">
        <f t="shared" si="16"/>
        <v>0</v>
      </c>
      <c r="L44" s="86"/>
      <c r="M44" s="84">
        <f t="shared" si="7"/>
        <v>0</v>
      </c>
      <c r="N44" s="87">
        <f t="shared" si="8"/>
        <v>0</v>
      </c>
      <c r="O44" s="84">
        <f t="shared" si="9"/>
        <v>0</v>
      </c>
      <c r="P44" s="83"/>
      <c r="R44" s="28">
        <f t="shared" si="3"/>
        <v>0</v>
      </c>
      <c r="S44" s="29">
        <f t="shared" si="4"/>
        <v>0</v>
      </c>
      <c r="T44" s="16">
        <f t="shared" si="15"/>
        <v>0</v>
      </c>
      <c r="U44" s="16">
        <f t="shared" si="5"/>
        <v>0</v>
      </c>
      <c r="V44" s="16" t="str">
        <f t="shared" si="10"/>
        <v>เต็ม</v>
      </c>
      <c r="W44" s="16">
        <f t="shared" si="6"/>
        <v>0</v>
      </c>
    </row>
    <row r="45" spans="1:23" ht="24">
      <c r="A45" s="82">
        <v>39</v>
      </c>
      <c r="B45" s="83"/>
      <c r="C45" s="83"/>
      <c r="D45" s="83"/>
      <c r="E45" s="83"/>
      <c r="F45" s="84"/>
      <c r="G45" s="84"/>
      <c r="H45" s="78" t="str">
        <f t="shared" si="2"/>
        <v>error</v>
      </c>
      <c r="I45" s="84"/>
      <c r="J45" s="82"/>
      <c r="K45" s="86">
        <f t="shared" si="16"/>
        <v>0</v>
      </c>
      <c r="L45" s="86"/>
      <c r="M45" s="84">
        <f t="shared" si="7"/>
        <v>0</v>
      </c>
      <c r="N45" s="87">
        <f t="shared" si="8"/>
        <v>0</v>
      </c>
      <c r="O45" s="84">
        <f t="shared" si="9"/>
        <v>0</v>
      </c>
      <c r="P45" s="83"/>
      <c r="R45" s="28">
        <f t="shared" si="3"/>
        <v>0</v>
      </c>
      <c r="S45" s="29">
        <f t="shared" si="4"/>
        <v>0</v>
      </c>
      <c r="T45" s="16">
        <f t="shared" si="15"/>
        <v>0</v>
      </c>
      <c r="U45" s="16">
        <f t="shared" si="5"/>
        <v>0</v>
      </c>
      <c r="V45" s="16" t="str">
        <f t="shared" si="10"/>
        <v>เต็ม</v>
      </c>
      <c r="W45" s="16">
        <f t="shared" si="6"/>
        <v>0</v>
      </c>
    </row>
    <row r="46" spans="1:23" ht="24">
      <c r="A46" s="82">
        <v>40</v>
      </c>
      <c r="B46" s="83"/>
      <c r="C46" s="83"/>
      <c r="D46" s="83"/>
      <c r="E46" s="83"/>
      <c r="F46" s="84"/>
      <c r="G46" s="84"/>
      <c r="H46" s="78" t="str">
        <f t="shared" si="2"/>
        <v>error</v>
      </c>
      <c r="I46" s="84"/>
      <c r="J46" s="82"/>
      <c r="K46" s="86">
        <f t="shared" si="16"/>
        <v>0</v>
      </c>
      <c r="L46" s="86"/>
      <c r="M46" s="84">
        <f t="shared" si="7"/>
        <v>0</v>
      </c>
      <c r="N46" s="87">
        <f t="shared" si="8"/>
        <v>0</v>
      </c>
      <c r="O46" s="84">
        <f t="shared" si="9"/>
        <v>0</v>
      </c>
      <c r="P46" s="83"/>
      <c r="R46" s="28">
        <f t="shared" si="3"/>
        <v>0</v>
      </c>
      <c r="S46" s="29">
        <f t="shared" si="4"/>
        <v>0</v>
      </c>
      <c r="T46" s="16">
        <f t="shared" si="15"/>
        <v>0</v>
      </c>
      <c r="U46" s="16">
        <f t="shared" si="5"/>
        <v>0</v>
      </c>
      <c r="V46" s="16" t="str">
        <f t="shared" si="10"/>
        <v>เต็ม</v>
      </c>
      <c r="W46" s="16">
        <f t="shared" si="6"/>
        <v>0</v>
      </c>
    </row>
    <row r="47" spans="1:23" ht="24">
      <c r="A47" s="82">
        <v>41</v>
      </c>
      <c r="B47" s="83"/>
      <c r="C47" s="83"/>
      <c r="D47" s="83"/>
      <c r="E47" s="83"/>
      <c r="F47" s="84"/>
      <c r="G47" s="84"/>
      <c r="H47" s="78" t="str">
        <f t="shared" si="2"/>
        <v>error</v>
      </c>
      <c r="I47" s="84"/>
      <c r="J47" s="82"/>
      <c r="K47" s="86">
        <f t="shared" si="16"/>
        <v>0</v>
      </c>
      <c r="L47" s="86"/>
      <c r="M47" s="84">
        <f t="shared" si="7"/>
        <v>0</v>
      </c>
      <c r="N47" s="87">
        <f t="shared" si="8"/>
        <v>0</v>
      </c>
      <c r="O47" s="84">
        <f t="shared" si="9"/>
        <v>0</v>
      </c>
      <c r="P47" s="83"/>
      <c r="R47" s="28">
        <f t="shared" si="3"/>
        <v>0</v>
      </c>
      <c r="S47" s="29">
        <f t="shared" si="4"/>
        <v>0</v>
      </c>
      <c r="T47" s="16">
        <f t="shared" si="15"/>
        <v>0</v>
      </c>
      <c r="U47" s="16">
        <f t="shared" si="5"/>
        <v>0</v>
      </c>
      <c r="V47" s="16" t="str">
        <f t="shared" si="10"/>
        <v>เต็ม</v>
      </c>
      <c r="W47" s="16">
        <f t="shared" si="6"/>
        <v>0</v>
      </c>
    </row>
    <row r="48" spans="1:23" ht="24">
      <c r="A48" s="82">
        <v>42</v>
      </c>
      <c r="B48" s="83"/>
      <c r="C48" s="83"/>
      <c r="D48" s="83"/>
      <c r="E48" s="83"/>
      <c r="F48" s="84"/>
      <c r="G48" s="84"/>
      <c r="H48" s="78" t="str">
        <f t="shared" si="2"/>
        <v>error</v>
      </c>
      <c r="I48" s="84"/>
      <c r="J48" s="82"/>
      <c r="K48" s="86">
        <f t="shared" si="16"/>
        <v>0</v>
      </c>
      <c r="L48" s="86"/>
      <c r="M48" s="84">
        <f t="shared" si="7"/>
        <v>0</v>
      </c>
      <c r="N48" s="87">
        <f t="shared" si="8"/>
        <v>0</v>
      </c>
      <c r="O48" s="84">
        <f t="shared" si="9"/>
        <v>0</v>
      </c>
      <c r="P48" s="83"/>
      <c r="R48" s="28">
        <f t="shared" si="3"/>
        <v>0</v>
      </c>
      <c r="S48" s="29">
        <f t="shared" si="4"/>
        <v>0</v>
      </c>
      <c r="T48" s="16">
        <f t="shared" si="15"/>
        <v>0</v>
      </c>
      <c r="U48" s="16">
        <f t="shared" si="5"/>
        <v>0</v>
      </c>
      <c r="V48" s="16" t="str">
        <f t="shared" si="10"/>
        <v>เต็ม</v>
      </c>
      <c r="W48" s="16">
        <f t="shared" si="6"/>
        <v>0</v>
      </c>
    </row>
    <row r="49" spans="1:23" ht="24">
      <c r="A49" s="82">
        <v>43</v>
      </c>
      <c r="B49" s="83"/>
      <c r="C49" s="83"/>
      <c r="D49" s="83"/>
      <c r="E49" s="83"/>
      <c r="F49" s="84"/>
      <c r="G49" s="84"/>
      <c r="H49" s="78" t="str">
        <f t="shared" si="2"/>
        <v>error</v>
      </c>
      <c r="I49" s="84"/>
      <c r="J49" s="82"/>
      <c r="K49" s="86">
        <f t="shared" si="16"/>
        <v>0</v>
      </c>
      <c r="L49" s="86"/>
      <c r="M49" s="84">
        <f t="shared" si="7"/>
        <v>0</v>
      </c>
      <c r="N49" s="87">
        <f t="shared" si="8"/>
        <v>0</v>
      </c>
      <c r="O49" s="84">
        <f t="shared" si="9"/>
        <v>0</v>
      </c>
      <c r="P49" s="83"/>
      <c r="R49" s="28">
        <f t="shared" si="3"/>
        <v>0</v>
      </c>
      <c r="S49" s="29">
        <f t="shared" si="4"/>
        <v>0</v>
      </c>
      <c r="T49" s="16">
        <f t="shared" si="15"/>
        <v>0</v>
      </c>
      <c r="U49" s="16">
        <f t="shared" si="5"/>
        <v>0</v>
      </c>
      <c r="V49" s="16" t="str">
        <f t="shared" si="10"/>
        <v>เต็ม</v>
      </c>
      <c r="W49" s="16">
        <f t="shared" si="6"/>
        <v>0</v>
      </c>
    </row>
    <row r="50" spans="1:23" ht="24">
      <c r="A50" s="82">
        <v>44</v>
      </c>
      <c r="B50" s="83"/>
      <c r="C50" s="83"/>
      <c r="D50" s="83"/>
      <c r="E50" s="83"/>
      <c r="F50" s="84"/>
      <c r="G50" s="84"/>
      <c r="H50" s="78" t="str">
        <f t="shared" si="2"/>
        <v>error</v>
      </c>
      <c r="I50" s="84"/>
      <c r="J50" s="82"/>
      <c r="K50" s="86">
        <f t="shared" si="16"/>
        <v>0</v>
      </c>
      <c r="L50" s="86"/>
      <c r="M50" s="84">
        <f t="shared" si="7"/>
        <v>0</v>
      </c>
      <c r="N50" s="87">
        <f t="shared" si="8"/>
        <v>0</v>
      </c>
      <c r="O50" s="84">
        <f t="shared" si="9"/>
        <v>0</v>
      </c>
      <c r="P50" s="83"/>
      <c r="R50" s="28">
        <f t="shared" si="3"/>
        <v>0</v>
      </c>
      <c r="S50" s="29">
        <f t="shared" si="4"/>
        <v>0</v>
      </c>
      <c r="T50" s="16">
        <f t="shared" si="15"/>
        <v>0</v>
      </c>
      <c r="U50" s="16">
        <f t="shared" si="5"/>
        <v>0</v>
      </c>
      <c r="V50" s="16" t="str">
        <f t="shared" si="10"/>
        <v>เต็ม</v>
      </c>
      <c r="W50" s="16">
        <f t="shared" si="6"/>
        <v>0</v>
      </c>
    </row>
    <row r="51" spans="1:23" ht="24">
      <c r="A51" s="82">
        <v>45</v>
      </c>
      <c r="B51" s="83"/>
      <c r="C51" s="83"/>
      <c r="D51" s="83"/>
      <c r="E51" s="83"/>
      <c r="F51" s="84"/>
      <c r="G51" s="84"/>
      <c r="H51" s="78" t="str">
        <f t="shared" si="2"/>
        <v>error</v>
      </c>
      <c r="I51" s="84"/>
      <c r="J51" s="82"/>
      <c r="K51" s="86">
        <f t="shared" si="16"/>
        <v>0</v>
      </c>
      <c r="L51" s="86"/>
      <c r="M51" s="84">
        <f t="shared" si="7"/>
        <v>0</v>
      </c>
      <c r="N51" s="87">
        <f t="shared" si="8"/>
        <v>0</v>
      </c>
      <c r="O51" s="84">
        <f t="shared" si="9"/>
        <v>0</v>
      </c>
      <c r="P51" s="83"/>
      <c r="R51" s="28">
        <f t="shared" si="3"/>
        <v>0</v>
      </c>
      <c r="S51" s="29">
        <f t="shared" si="4"/>
        <v>0</v>
      </c>
      <c r="T51" s="16">
        <f t="shared" si="15"/>
        <v>0</v>
      </c>
      <c r="U51" s="16">
        <f t="shared" si="5"/>
        <v>0</v>
      </c>
      <c r="V51" s="16" t="str">
        <f t="shared" si="10"/>
        <v>เต็ม</v>
      </c>
      <c r="W51" s="16">
        <f t="shared" si="6"/>
        <v>0</v>
      </c>
    </row>
    <row r="52" spans="1:23" ht="24">
      <c r="A52" s="82">
        <v>46</v>
      </c>
      <c r="B52" s="83"/>
      <c r="C52" s="83"/>
      <c r="D52" s="83"/>
      <c r="E52" s="83"/>
      <c r="F52" s="84"/>
      <c r="G52" s="84"/>
      <c r="H52" s="78" t="str">
        <f t="shared" si="2"/>
        <v>error</v>
      </c>
      <c r="I52" s="85"/>
      <c r="J52" s="82"/>
      <c r="K52" s="86">
        <f aca="true" t="shared" si="17" ref="K52:K57">ROUNDUP(($I52*$J52/100),-1)</f>
        <v>0</v>
      </c>
      <c r="L52" s="86"/>
      <c r="M52" s="84">
        <f t="shared" si="7"/>
        <v>0</v>
      </c>
      <c r="N52" s="87">
        <f t="shared" si="8"/>
        <v>0</v>
      </c>
      <c r="O52" s="84">
        <f t="shared" si="9"/>
        <v>0</v>
      </c>
      <c r="P52" s="83"/>
      <c r="R52" s="28">
        <f t="shared" si="3"/>
        <v>0</v>
      </c>
      <c r="S52" s="29">
        <f t="shared" si="4"/>
        <v>0</v>
      </c>
      <c r="T52" s="16">
        <f t="shared" si="15"/>
        <v>0</v>
      </c>
      <c r="U52" s="16">
        <f t="shared" si="5"/>
        <v>0</v>
      </c>
      <c r="V52" s="16" t="str">
        <f t="shared" si="10"/>
        <v>เต็ม</v>
      </c>
      <c r="W52" s="16">
        <f t="shared" si="6"/>
        <v>0</v>
      </c>
    </row>
    <row r="53" spans="1:23" ht="24">
      <c r="A53" s="82">
        <v>47</v>
      </c>
      <c r="B53" s="83"/>
      <c r="C53" s="83"/>
      <c r="D53" s="83"/>
      <c r="E53" s="83"/>
      <c r="F53" s="84"/>
      <c r="G53" s="84"/>
      <c r="H53" s="78" t="str">
        <f t="shared" si="2"/>
        <v>error</v>
      </c>
      <c r="I53" s="85"/>
      <c r="J53" s="82"/>
      <c r="K53" s="86">
        <f t="shared" si="17"/>
        <v>0</v>
      </c>
      <c r="L53" s="86"/>
      <c r="M53" s="84">
        <f t="shared" si="7"/>
        <v>0</v>
      </c>
      <c r="N53" s="87">
        <f t="shared" si="8"/>
        <v>0</v>
      </c>
      <c r="O53" s="84">
        <f t="shared" si="9"/>
        <v>0</v>
      </c>
      <c r="P53" s="83"/>
      <c r="R53" s="28">
        <f t="shared" si="3"/>
        <v>0</v>
      </c>
      <c r="S53" s="29">
        <f t="shared" si="4"/>
        <v>0</v>
      </c>
      <c r="T53" s="16">
        <f t="shared" si="15"/>
        <v>0</v>
      </c>
      <c r="U53" s="16">
        <f t="shared" si="5"/>
        <v>0</v>
      </c>
      <c r="V53" s="16" t="str">
        <f t="shared" si="10"/>
        <v>เต็ม</v>
      </c>
      <c r="W53" s="16">
        <f t="shared" si="6"/>
        <v>0</v>
      </c>
    </row>
    <row r="54" spans="1:23" ht="24">
      <c r="A54" s="82">
        <v>48</v>
      </c>
      <c r="B54" s="83"/>
      <c r="C54" s="83"/>
      <c r="D54" s="83"/>
      <c r="E54" s="83"/>
      <c r="F54" s="84"/>
      <c r="G54" s="84"/>
      <c r="H54" s="78" t="str">
        <f t="shared" si="2"/>
        <v>error</v>
      </c>
      <c r="I54" s="85"/>
      <c r="J54" s="82"/>
      <c r="K54" s="86">
        <f t="shared" si="17"/>
        <v>0</v>
      </c>
      <c r="L54" s="86"/>
      <c r="M54" s="84">
        <f t="shared" si="7"/>
        <v>0</v>
      </c>
      <c r="N54" s="87">
        <f t="shared" si="8"/>
        <v>0</v>
      </c>
      <c r="O54" s="84">
        <f t="shared" si="9"/>
        <v>0</v>
      </c>
      <c r="P54" s="83"/>
      <c r="R54" s="28">
        <f t="shared" si="3"/>
        <v>0</v>
      </c>
      <c r="S54" s="29">
        <f t="shared" si="4"/>
        <v>0</v>
      </c>
      <c r="T54" s="16">
        <f t="shared" si="15"/>
        <v>0</v>
      </c>
      <c r="U54" s="16">
        <f t="shared" si="5"/>
        <v>0</v>
      </c>
      <c r="V54" s="16" t="str">
        <f t="shared" si="10"/>
        <v>เต็ม</v>
      </c>
      <c r="W54" s="16">
        <f t="shared" si="6"/>
        <v>0</v>
      </c>
    </row>
    <row r="55" spans="1:23" ht="24">
      <c r="A55" s="82">
        <v>49</v>
      </c>
      <c r="B55" s="83"/>
      <c r="C55" s="83"/>
      <c r="D55" s="83"/>
      <c r="E55" s="83"/>
      <c r="F55" s="84"/>
      <c r="G55" s="84"/>
      <c r="H55" s="78" t="str">
        <f t="shared" si="2"/>
        <v>error</v>
      </c>
      <c r="I55" s="85"/>
      <c r="J55" s="82"/>
      <c r="K55" s="86">
        <f t="shared" si="17"/>
        <v>0</v>
      </c>
      <c r="L55" s="86"/>
      <c r="M55" s="84">
        <f t="shared" si="7"/>
        <v>0</v>
      </c>
      <c r="N55" s="87">
        <f t="shared" si="8"/>
        <v>0</v>
      </c>
      <c r="O55" s="84">
        <f t="shared" si="9"/>
        <v>0</v>
      </c>
      <c r="P55" s="83"/>
      <c r="R55" s="28">
        <f t="shared" si="3"/>
        <v>0</v>
      </c>
      <c r="S55" s="29">
        <f t="shared" si="4"/>
        <v>0</v>
      </c>
      <c r="T55" s="16">
        <f t="shared" si="15"/>
        <v>0</v>
      </c>
      <c r="U55" s="16">
        <f t="shared" si="5"/>
        <v>0</v>
      </c>
      <c r="V55" s="16" t="str">
        <f t="shared" si="10"/>
        <v>เต็ม</v>
      </c>
      <c r="W55" s="16">
        <f t="shared" si="6"/>
        <v>0</v>
      </c>
    </row>
    <row r="56" spans="1:23" ht="24">
      <c r="A56" s="82">
        <v>50</v>
      </c>
      <c r="B56" s="83"/>
      <c r="C56" s="83"/>
      <c r="D56" s="83"/>
      <c r="E56" s="83"/>
      <c r="F56" s="84"/>
      <c r="G56" s="84"/>
      <c r="H56" s="78" t="str">
        <f t="shared" si="2"/>
        <v>error</v>
      </c>
      <c r="I56" s="85"/>
      <c r="J56" s="82"/>
      <c r="K56" s="86">
        <f t="shared" si="17"/>
        <v>0</v>
      </c>
      <c r="L56" s="86"/>
      <c r="M56" s="84">
        <f t="shared" si="7"/>
        <v>0</v>
      </c>
      <c r="N56" s="87">
        <f t="shared" si="8"/>
        <v>0</v>
      </c>
      <c r="O56" s="84">
        <f t="shared" si="9"/>
        <v>0</v>
      </c>
      <c r="P56" s="83"/>
      <c r="R56" s="28">
        <f t="shared" si="3"/>
        <v>0</v>
      </c>
      <c r="S56" s="29">
        <f t="shared" si="4"/>
        <v>0</v>
      </c>
      <c r="T56" s="16">
        <f t="shared" si="15"/>
        <v>0</v>
      </c>
      <c r="U56" s="16">
        <f t="shared" si="5"/>
        <v>0</v>
      </c>
      <c r="V56" s="16" t="str">
        <f t="shared" si="10"/>
        <v>เต็ม</v>
      </c>
      <c r="W56" s="16">
        <f t="shared" si="6"/>
        <v>0</v>
      </c>
    </row>
    <row r="57" spans="1:23" ht="24">
      <c r="A57" s="82">
        <v>51</v>
      </c>
      <c r="B57" s="83"/>
      <c r="C57" s="83"/>
      <c r="D57" s="83"/>
      <c r="E57" s="83"/>
      <c r="F57" s="84"/>
      <c r="G57" s="84"/>
      <c r="H57" s="78" t="str">
        <f t="shared" si="2"/>
        <v>error</v>
      </c>
      <c r="I57" s="85"/>
      <c r="J57" s="82"/>
      <c r="K57" s="86">
        <f t="shared" si="17"/>
        <v>0</v>
      </c>
      <c r="L57" s="86"/>
      <c r="M57" s="84">
        <f t="shared" si="7"/>
        <v>0</v>
      </c>
      <c r="N57" s="87">
        <f t="shared" si="8"/>
        <v>0</v>
      </c>
      <c r="O57" s="84">
        <f t="shared" si="9"/>
        <v>0</v>
      </c>
      <c r="P57" s="83"/>
      <c r="R57" s="28">
        <f t="shared" si="3"/>
        <v>0</v>
      </c>
      <c r="S57" s="29">
        <f t="shared" si="4"/>
        <v>0</v>
      </c>
      <c r="T57" s="16">
        <f t="shared" si="15"/>
        <v>0</v>
      </c>
      <c r="U57" s="16">
        <f t="shared" si="5"/>
        <v>0</v>
      </c>
      <c r="V57" s="16" t="str">
        <f t="shared" si="10"/>
        <v>เต็ม</v>
      </c>
      <c r="W57" s="16">
        <f t="shared" si="6"/>
        <v>0</v>
      </c>
    </row>
    <row r="58" spans="1:23" ht="24">
      <c r="A58" s="82">
        <v>52</v>
      </c>
      <c r="B58" s="83"/>
      <c r="C58" s="83"/>
      <c r="D58" s="83"/>
      <c r="E58" s="83"/>
      <c r="F58" s="84"/>
      <c r="G58" s="84"/>
      <c r="H58" s="78" t="str">
        <f t="shared" si="2"/>
        <v>error</v>
      </c>
      <c r="I58" s="84"/>
      <c r="J58" s="82"/>
      <c r="K58" s="86">
        <f aca="true" t="shared" si="18" ref="K58:K77">ROUNDUP(($I58*$J58/100),-1)</f>
        <v>0</v>
      </c>
      <c r="L58" s="86"/>
      <c r="M58" s="84">
        <f t="shared" si="7"/>
        <v>0</v>
      </c>
      <c r="N58" s="87">
        <f t="shared" si="8"/>
        <v>0</v>
      </c>
      <c r="O58" s="84">
        <f t="shared" si="9"/>
        <v>0</v>
      </c>
      <c r="P58" s="83"/>
      <c r="R58" s="28">
        <f t="shared" si="3"/>
        <v>0</v>
      </c>
      <c r="S58" s="29">
        <f t="shared" si="4"/>
        <v>0</v>
      </c>
      <c r="T58" s="16">
        <f t="shared" si="15"/>
        <v>0</v>
      </c>
      <c r="U58" s="16">
        <f t="shared" si="5"/>
        <v>0</v>
      </c>
      <c r="V58" s="16" t="str">
        <f t="shared" si="10"/>
        <v>เต็ม</v>
      </c>
      <c r="W58" s="16">
        <f t="shared" si="6"/>
        <v>0</v>
      </c>
    </row>
    <row r="59" spans="1:23" ht="24">
      <c r="A59" s="82">
        <v>53</v>
      </c>
      <c r="B59" s="83"/>
      <c r="C59" s="83"/>
      <c r="D59" s="83"/>
      <c r="E59" s="83"/>
      <c r="F59" s="84"/>
      <c r="G59" s="84"/>
      <c r="H59" s="78" t="str">
        <f t="shared" si="2"/>
        <v>error</v>
      </c>
      <c r="I59" s="84"/>
      <c r="J59" s="82"/>
      <c r="K59" s="86">
        <f t="shared" si="18"/>
        <v>0</v>
      </c>
      <c r="L59" s="86"/>
      <c r="M59" s="84">
        <f t="shared" si="7"/>
        <v>0</v>
      </c>
      <c r="N59" s="87">
        <f t="shared" si="8"/>
        <v>0</v>
      </c>
      <c r="O59" s="84">
        <f t="shared" si="9"/>
        <v>0</v>
      </c>
      <c r="P59" s="83"/>
      <c r="R59" s="28">
        <f t="shared" si="3"/>
        <v>0</v>
      </c>
      <c r="S59" s="29">
        <f t="shared" si="4"/>
        <v>0</v>
      </c>
      <c r="T59" s="16">
        <f t="shared" si="15"/>
        <v>0</v>
      </c>
      <c r="U59" s="16">
        <f t="shared" si="5"/>
        <v>0</v>
      </c>
      <c r="V59" s="16" t="str">
        <f t="shared" si="10"/>
        <v>เต็ม</v>
      </c>
      <c r="W59" s="16">
        <f t="shared" si="6"/>
        <v>0</v>
      </c>
    </row>
    <row r="60" spans="1:23" ht="24">
      <c r="A60" s="82">
        <v>54</v>
      </c>
      <c r="B60" s="83"/>
      <c r="C60" s="83"/>
      <c r="D60" s="83"/>
      <c r="E60" s="83"/>
      <c r="F60" s="84"/>
      <c r="G60" s="84"/>
      <c r="H60" s="78" t="str">
        <f t="shared" si="2"/>
        <v>error</v>
      </c>
      <c r="I60" s="84"/>
      <c r="J60" s="82"/>
      <c r="K60" s="86">
        <f t="shared" si="18"/>
        <v>0</v>
      </c>
      <c r="L60" s="86"/>
      <c r="M60" s="84">
        <f t="shared" si="7"/>
        <v>0</v>
      </c>
      <c r="N60" s="87">
        <f t="shared" si="8"/>
        <v>0</v>
      </c>
      <c r="O60" s="84">
        <f t="shared" si="9"/>
        <v>0</v>
      </c>
      <c r="P60" s="83"/>
      <c r="R60" s="28">
        <f t="shared" si="3"/>
        <v>0</v>
      </c>
      <c r="S60" s="29">
        <f t="shared" si="4"/>
        <v>0</v>
      </c>
      <c r="T60" s="16">
        <f t="shared" si="15"/>
        <v>0</v>
      </c>
      <c r="U60" s="16">
        <f t="shared" si="5"/>
        <v>0</v>
      </c>
      <c r="V60" s="16" t="str">
        <f t="shared" si="10"/>
        <v>เต็ม</v>
      </c>
      <c r="W60" s="16">
        <f t="shared" si="6"/>
        <v>0</v>
      </c>
    </row>
    <row r="61" spans="1:23" ht="24">
      <c r="A61" s="82">
        <v>55</v>
      </c>
      <c r="B61" s="83"/>
      <c r="C61" s="83"/>
      <c r="D61" s="83"/>
      <c r="E61" s="83"/>
      <c r="F61" s="84"/>
      <c r="G61" s="84"/>
      <c r="H61" s="78" t="str">
        <f t="shared" si="2"/>
        <v>error</v>
      </c>
      <c r="I61" s="84"/>
      <c r="J61" s="82"/>
      <c r="K61" s="86">
        <f t="shared" si="18"/>
        <v>0</v>
      </c>
      <c r="L61" s="86"/>
      <c r="M61" s="84">
        <f aca="true" t="shared" si="19" ref="M61:M77">IF(F61+K61&lt;=H61,K61,H61-F61)</f>
        <v>0</v>
      </c>
      <c r="N61" s="87">
        <f aca="true" t="shared" si="20" ref="N61:N77">IF(F61+K61&lt;=H61,0,(I61*J61/100)-M61)</f>
        <v>0</v>
      </c>
      <c r="O61" s="84">
        <f aca="true" t="shared" si="21" ref="O61:O77">F61+M61</f>
        <v>0</v>
      </c>
      <c r="P61" s="83"/>
      <c r="R61" s="28">
        <f t="shared" si="3"/>
        <v>0</v>
      </c>
      <c r="S61" s="29">
        <f t="shared" si="4"/>
        <v>0</v>
      </c>
      <c r="T61" s="16">
        <f t="shared" si="15"/>
        <v>0</v>
      </c>
      <c r="U61" s="16">
        <f t="shared" si="5"/>
        <v>0</v>
      </c>
      <c r="V61" s="16" t="str">
        <f t="shared" si="10"/>
        <v>เต็ม</v>
      </c>
      <c r="W61" s="16">
        <f t="shared" si="6"/>
        <v>0</v>
      </c>
    </row>
    <row r="62" spans="1:23" ht="24">
      <c r="A62" s="82">
        <v>56</v>
      </c>
      <c r="B62" s="83"/>
      <c r="C62" s="83"/>
      <c r="D62" s="83"/>
      <c r="E62" s="83"/>
      <c r="F62" s="84"/>
      <c r="G62" s="84"/>
      <c r="H62" s="78" t="str">
        <f t="shared" si="2"/>
        <v>error</v>
      </c>
      <c r="I62" s="84"/>
      <c r="J62" s="82"/>
      <c r="K62" s="86">
        <f t="shared" si="18"/>
        <v>0</v>
      </c>
      <c r="L62" s="86"/>
      <c r="M62" s="84">
        <f t="shared" si="19"/>
        <v>0</v>
      </c>
      <c r="N62" s="87">
        <f t="shared" si="20"/>
        <v>0</v>
      </c>
      <c r="O62" s="84">
        <f t="shared" si="21"/>
        <v>0</v>
      </c>
      <c r="P62" s="83"/>
      <c r="R62" s="28">
        <f t="shared" si="3"/>
        <v>0</v>
      </c>
      <c r="S62" s="29">
        <f t="shared" si="4"/>
        <v>0</v>
      </c>
      <c r="T62" s="16">
        <f t="shared" si="15"/>
        <v>0</v>
      </c>
      <c r="U62" s="16">
        <f t="shared" si="5"/>
        <v>0</v>
      </c>
      <c r="V62" s="16" t="str">
        <f t="shared" si="10"/>
        <v>เต็ม</v>
      </c>
      <c r="W62" s="16">
        <f t="shared" si="6"/>
        <v>0</v>
      </c>
    </row>
    <row r="63" spans="1:23" ht="24">
      <c r="A63" s="82">
        <v>57</v>
      </c>
      <c r="B63" s="83"/>
      <c r="C63" s="83"/>
      <c r="D63" s="83"/>
      <c r="E63" s="83"/>
      <c r="F63" s="84"/>
      <c r="G63" s="84"/>
      <c r="H63" s="78" t="str">
        <f t="shared" si="2"/>
        <v>error</v>
      </c>
      <c r="I63" s="84"/>
      <c r="J63" s="82"/>
      <c r="K63" s="86">
        <f t="shared" si="18"/>
        <v>0</v>
      </c>
      <c r="L63" s="86"/>
      <c r="M63" s="84">
        <f t="shared" si="19"/>
        <v>0</v>
      </c>
      <c r="N63" s="87">
        <f t="shared" si="20"/>
        <v>0</v>
      </c>
      <c r="O63" s="84">
        <f t="shared" si="21"/>
        <v>0</v>
      </c>
      <c r="P63" s="83"/>
      <c r="R63" s="28">
        <f t="shared" si="3"/>
        <v>0</v>
      </c>
      <c r="S63" s="29">
        <f t="shared" si="4"/>
        <v>0</v>
      </c>
      <c r="T63" s="16">
        <f t="shared" si="15"/>
        <v>0</v>
      </c>
      <c r="U63" s="16">
        <f t="shared" si="5"/>
        <v>0</v>
      </c>
      <c r="V63" s="16" t="str">
        <f t="shared" si="10"/>
        <v>เต็ม</v>
      </c>
      <c r="W63" s="16">
        <f t="shared" si="6"/>
        <v>0</v>
      </c>
    </row>
    <row r="64" spans="1:23" ht="24">
      <c r="A64" s="82">
        <v>58</v>
      </c>
      <c r="B64" s="83"/>
      <c r="C64" s="83"/>
      <c r="D64" s="83"/>
      <c r="E64" s="83"/>
      <c r="F64" s="84"/>
      <c r="G64" s="84"/>
      <c r="H64" s="78" t="str">
        <f t="shared" si="2"/>
        <v>error</v>
      </c>
      <c r="I64" s="84"/>
      <c r="J64" s="82"/>
      <c r="K64" s="86">
        <f t="shared" si="18"/>
        <v>0</v>
      </c>
      <c r="L64" s="86"/>
      <c r="M64" s="84">
        <f t="shared" si="19"/>
        <v>0</v>
      </c>
      <c r="N64" s="87">
        <f t="shared" si="20"/>
        <v>0</v>
      </c>
      <c r="O64" s="84">
        <f t="shared" si="21"/>
        <v>0</v>
      </c>
      <c r="P64" s="83"/>
      <c r="R64" s="28">
        <f t="shared" si="3"/>
        <v>0</v>
      </c>
      <c r="S64" s="29">
        <f t="shared" si="4"/>
        <v>0</v>
      </c>
      <c r="T64" s="16">
        <f t="shared" si="15"/>
        <v>0</v>
      </c>
      <c r="U64" s="16">
        <f t="shared" si="5"/>
        <v>0</v>
      </c>
      <c r="V64" s="16" t="str">
        <f t="shared" si="10"/>
        <v>เต็ม</v>
      </c>
      <c r="W64" s="16">
        <f t="shared" si="6"/>
        <v>0</v>
      </c>
    </row>
    <row r="65" spans="1:23" ht="24">
      <c r="A65" s="82">
        <v>59</v>
      </c>
      <c r="B65" s="83"/>
      <c r="C65" s="83"/>
      <c r="D65" s="83"/>
      <c r="E65" s="83"/>
      <c r="F65" s="84"/>
      <c r="G65" s="84"/>
      <c r="H65" s="78" t="str">
        <f t="shared" si="2"/>
        <v>error</v>
      </c>
      <c r="I65" s="84"/>
      <c r="J65" s="82"/>
      <c r="K65" s="86">
        <f t="shared" si="18"/>
        <v>0</v>
      </c>
      <c r="L65" s="86"/>
      <c r="M65" s="84">
        <f t="shared" si="19"/>
        <v>0</v>
      </c>
      <c r="N65" s="87">
        <f t="shared" si="20"/>
        <v>0</v>
      </c>
      <c r="O65" s="84">
        <f t="shared" si="21"/>
        <v>0</v>
      </c>
      <c r="P65" s="83"/>
      <c r="R65" s="28">
        <f>L77-L65</f>
        <v>0</v>
      </c>
      <c r="S65" s="29">
        <f>J77-J65</f>
        <v>0</v>
      </c>
      <c r="T65" s="16">
        <f t="shared" si="15"/>
        <v>0</v>
      </c>
      <c r="U65" s="16">
        <f t="shared" si="5"/>
        <v>0</v>
      </c>
      <c r="V65" s="16" t="str">
        <f t="shared" si="10"/>
        <v>เต็ม</v>
      </c>
      <c r="W65" s="16">
        <f t="shared" si="6"/>
        <v>0</v>
      </c>
    </row>
    <row r="66" spans="1:25" s="17" customFormat="1" ht="24">
      <c r="A66" s="82">
        <v>60</v>
      </c>
      <c r="B66" s="83"/>
      <c r="C66" s="83"/>
      <c r="D66" s="83"/>
      <c r="E66" s="83"/>
      <c r="F66" s="84"/>
      <c r="G66" s="84"/>
      <c r="H66" s="78" t="str">
        <f t="shared" si="2"/>
        <v>error</v>
      </c>
      <c r="I66" s="84"/>
      <c r="J66" s="82"/>
      <c r="K66" s="86">
        <f t="shared" si="18"/>
        <v>0</v>
      </c>
      <c r="L66" s="86"/>
      <c r="M66" s="84">
        <f t="shared" si="19"/>
        <v>0</v>
      </c>
      <c r="N66" s="87">
        <f t="shared" si="20"/>
        <v>0</v>
      </c>
      <c r="O66" s="84">
        <f t="shared" si="21"/>
        <v>0</v>
      </c>
      <c r="P66" s="83"/>
      <c r="R66" s="28">
        <f>L67-L66</f>
        <v>0</v>
      </c>
      <c r="S66" s="29">
        <f>J67-J66</f>
        <v>0</v>
      </c>
      <c r="T66" s="16">
        <f t="shared" si="15"/>
        <v>0</v>
      </c>
      <c r="U66" s="16">
        <f aca="true" t="shared" si="22" ref="U66:U76">T66-J66</f>
        <v>0</v>
      </c>
      <c r="V66" s="16" t="str">
        <f aca="true" t="shared" si="23" ref="V66:V76">IF(U66=0,"เต็ม",IF(U66&gt;0,"ไม่เต็ม",IF(U66&lt;0,"ผิด","error")))</f>
        <v>เต็ม</v>
      </c>
      <c r="W66" s="16">
        <f aca="true" t="shared" si="24" ref="W66:W76">IF(V66="เต็ม",0,IF(V66="ไม่เต็ม",1,"ผิด"))</f>
        <v>0</v>
      </c>
      <c r="X66" s="116"/>
      <c r="Y66" s="116"/>
    </row>
    <row r="67" spans="1:25" s="17" customFormat="1" ht="24">
      <c r="A67" s="82">
        <v>61</v>
      </c>
      <c r="B67" s="83"/>
      <c r="C67" s="83"/>
      <c r="D67" s="83"/>
      <c r="E67" s="83"/>
      <c r="F67" s="84"/>
      <c r="G67" s="84"/>
      <c r="H67" s="78" t="str">
        <f t="shared" si="2"/>
        <v>error</v>
      </c>
      <c r="I67" s="84"/>
      <c r="J67" s="82"/>
      <c r="K67" s="86">
        <f t="shared" si="18"/>
        <v>0</v>
      </c>
      <c r="L67" s="86"/>
      <c r="M67" s="84">
        <f t="shared" si="19"/>
        <v>0</v>
      </c>
      <c r="N67" s="87">
        <f t="shared" si="20"/>
        <v>0</v>
      </c>
      <c r="O67" s="84">
        <f t="shared" si="21"/>
        <v>0</v>
      </c>
      <c r="P67" s="83"/>
      <c r="R67" s="28">
        <f>L73-L67</f>
        <v>0</v>
      </c>
      <c r="S67" s="29">
        <f>J73-J67</f>
        <v>0</v>
      </c>
      <c r="T67" s="16">
        <f t="shared" si="15"/>
        <v>0</v>
      </c>
      <c r="U67" s="16">
        <f t="shared" si="22"/>
        <v>0</v>
      </c>
      <c r="V67" s="16" t="str">
        <f t="shared" si="23"/>
        <v>เต็ม</v>
      </c>
      <c r="W67" s="16">
        <f t="shared" si="24"/>
        <v>0</v>
      </c>
      <c r="X67" s="116"/>
      <c r="Y67" s="116"/>
    </row>
    <row r="68" spans="1:25" s="17" customFormat="1" ht="24">
      <c r="A68" s="82">
        <v>62</v>
      </c>
      <c r="B68" s="83"/>
      <c r="C68" s="83"/>
      <c r="D68" s="83"/>
      <c r="E68" s="83"/>
      <c r="F68" s="84"/>
      <c r="G68" s="84"/>
      <c r="H68" s="78" t="str">
        <f t="shared" si="2"/>
        <v>error</v>
      </c>
      <c r="I68" s="84"/>
      <c r="J68" s="82"/>
      <c r="K68" s="86">
        <f t="shared" si="18"/>
        <v>0</v>
      </c>
      <c r="L68" s="86"/>
      <c r="M68" s="84">
        <f t="shared" si="19"/>
        <v>0</v>
      </c>
      <c r="N68" s="87">
        <f t="shared" si="20"/>
        <v>0</v>
      </c>
      <c r="O68" s="84">
        <f t="shared" si="21"/>
        <v>0</v>
      </c>
      <c r="P68" s="83"/>
      <c r="R68" s="28">
        <f>L69-L68</f>
        <v>0</v>
      </c>
      <c r="S68" s="29">
        <f>J69-J68</f>
        <v>0</v>
      </c>
      <c r="T68" s="16">
        <f t="shared" si="15"/>
        <v>0</v>
      </c>
      <c r="U68" s="16">
        <f>T68-J68</f>
        <v>0</v>
      </c>
      <c r="V68" s="16" t="str">
        <f>IF(U68=0,"เต็ม",IF(U68&gt;0,"ไม่เต็ม",IF(U68&lt;0,"ผิด","error")))</f>
        <v>เต็ม</v>
      </c>
      <c r="W68" s="16">
        <f>IF(V68="เต็ม",0,IF(V68="ไม่เต็ม",1,"ผิด"))</f>
        <v>0</v>
      </c>
      <c r="X68" s="116"/>
      <c r="Y68" s="116"/>
    </row>
    <row r="69" spans="1:25" s="17" customFormat="1" ht="24">
      <c r="A69" s="82">
        <v>63</v>
      </c>
      <c r="B69" s="83"/>
      <c r="C69" s="83"/>
      <c r="D69" s="83"/>
      <c r="E69" s="83"/>
      <c r="F69" s="84"/>
      <c r="G69" s="84"/>
      <c r="H69" s="78" t="str">
        <f t="shared" si="2"/>
        <v>error</v>
      </c>
      <c r="I69" s="84"/>
      <c r="J69" s="82"/>
      <c r="K69" s="86">
        <f t="shared" si="18"/>
        <v>0</v>
      </c>
      <c r="L69" s="86"/>
      <c r="M69" s="84">
        <f t="shared" si="19"/>
        <v>0</v>
      </c>
      <c r="N69" s="87">
        <f t="shared" si="20"/>
        <v>0</v>
      </c>
      <c r="O69" s="84">
        <f t="shared" si="21"/>
        <v>0</v>
      </c>
      <c r="P69" s="83"/>
      <c r="R69" s="28">
        <f>L70-L69</f>
        <v>0</v>
      </c>
      <c r="S69" s="29">
        <f>J70-J69</f>
        <v>0</v>
      </c>
      <c r="T69" s="16">
        <f t="shared" si="15"/>
        <v>0</v>
      </c>
      <c r="U69" s="16">
        <f>T69-J69</f>
        <v>0</v>
      </c>
      <c r="V69" s="16" t="str">
        <f>IF(U69=0,"เต็ม",IF(U69&gt;0,"ไม่เต็ม",IF(U69&lt;0,"ผิด","error")))</f>
        <v>เต็ม</v>
      </c>
      <c r="W69" s="16">
        <f>IF(V69="เต็ม",0,IF(V69="ไม่เต็ม",1,"ผิด"))</f>
        <v>0</v>
      </c>
      <c r="X69" s="116"/>
      <c r="Y69" s="116"/>
    </row>
    <row r="70" spans="1:25" s="17" customFormat="1" ht="24">
      <c r="A70" s="82">
        <v>64</v>
      </c>
      <c r="B70" s="83"/>
      <c r="C70" s="83"/>
      <c r="D70" s="83"/>
      <c r="E70" s="83"/>
      <c r="F70" s="84"/>
      <c r="G70" s="84"/>
      <c r="H70" s="78" t="str">
        <f t="shared" si="2"/>
        <v>error</v>
      </c>
      <c r="I70" s="84"/>
      <c r="J70" s="82"/>
      <c r="K70" s="86">
        <f t="shared" si="18"/>
        <v>0</v>
      </c>
      <c r="L70" s="86"/>
      <c r="M70" s="84">
        <f t="shared" si="19"/>
        <v>0</v>
      </c>
      <c r="N70" s="87">
        <f t="shared" si="20"/>
        <v>0</v>
      </c>
      <c r="O70" s="84">
        <f t="shared" si="21"/>
        <v>0</v>
      </c>
      <c r="P70" s="83"/>
      <c r="R70" s="28">
        <f>L71-L70</f>
        <v>0</v>
      </c>
      <c r="S70" s="29">
        <f>J71-J70</f>
        <v>0</v>
      </c>
      <c r="T70" s="16">
        <f t="shared" si="15"/>
        <v>0</v>
      </c>
      <c r="U70" s="16">
        <f>T70-J70</f>
        <v>0</v>
      </c>
      <c r="V70" s="16" t="str">
        <f>IF(U70=0,"เต็ม",IF(U70&gt;0,"ไม่เต็ม",IF(U70&lt;0,"ผิด","error")))</f>
        <v>เต็ม</v>
      </c>
      <c r="W70" s="16">
        <f>IF(V70="เต็ม",0,IF(V70="ไม่เต็ม",1,"ผิด"))</f>
        <v>0</v>
      </c>
      <c r="X70" s="116"/>
      <c r="Y70" s="116"/>
    </row>
    <row r="71" spans="1:25" s="17" customFormat="1" ht="24">
      <c r="A71" s="82">
        <v>65</v>
      </c>
      <c r="B71" s="83"/>
      <c r="C71" s="83"/>
      <c r="D71" s="83"/>
      <c r="E71" s="83"/>
      <c r="F71" s="84"/>
      <c r="G71" s="84"/>
      <c r="H71" s="78" t="str">
        <f t="shared" si="2"/>
        <v>error</v>
      </c>
      <c r="I71" s="84"/>
      <c r="J71" s="82"/>
      <c r="K71" s="86">
        <f t="shared" si="18"/>
        <v>0</v>
      </c>
      <c r="L71" s="86"/>
      <c r="M71" s="84">
        <f t="shared" si="19"/>
        <v>0</v>
      </c>
      <c r="N71" s="87">
        <f t="shared" si="20"/>
        <v>0</v>
      </c>
      <c r="O71" s="84">
        <f t="shared" si="21"/>
        <v>0</v>
      </c>
      <c r="P71" s="83"/>
      <c r="R71" s="28">
        <f>L72-L71</f>
        <v>0</v>
      </c>
      <c r="S71" s="29">
        <f>J72-J71</f>
        <v>0</v>
      </c>
      <c r="T71" s="16">
        <f aca="true" t="shared" si="25" ref="T71:T76">VLOOKUP(L71,$X$78:$Y$100,2)</f>
        <v>0</v>
      </c>
      <c r="U71" s="16">
        <f>T71-J71</f>
        <v>0</v>
      </c>
      <c r="V71" s="16" t="str">
        <f>IF(U71=0,"เต็ม",IF(U71&gt;0,"ไม่เต็ม",IF(U71&lt;0,"ผิด","error")))</f>
        <v>เต็ม</v>
      </c>
      <c r="W71" s="16">
        <f>IF(V71="เต็ม",0,IF(V71="ไม่เต็ม",1,"ผิด"))</f>
        <v>0</v>
      </c>
      <c r="X71" s="116"/>
      <c r="Y71" s="116"/>
    </row>
    <row r="72" spans="1:25" s="17" customFormat="1" ht="24">
      <c r="A72" s="82">
        <v>66</v>
      </c>
      <c r="B72" s="83"/>
      <c r="C72" s="83"/>
      <c r="D72" s="83"/>
      <c r="E72" s="83"/>
      <c r="F72" s="84"/>
      <c r="G72" s="84"/>
      <c r="H72" s="78" t="str">
        <f aca="true" t="shared" si="26" ref="H72:H77">IF(G72=43600,59500,IF(G72=59500,70360,IF(G72=70360,76800,"error")))</f>
        <v>error</v>
      </c>
      <c r="I72" s="84"/>
      <c r="J72" s="82"/>
      <c r="K72" s="86">
        <f t="shared" si="18"/>
        <v>0</v>
      </c>
      <c r="L72" s="86"/>
      <c r="M72" s="84">
        <f t="shared" si="19"/>
        <v>0</v>
      </c>
      <c r="N72" s="87">
        <f t="shared" si="20"/>
        <v>0</v>
      </c>
      <c r="O72" s="84">
        <f t="shared" si="21"/>
        <v>0</v>
      </c>
      <c r="P72" s="83"/>
      <c r="R72" s="28">
        <f>L79-L72</f>
        <v>0</v>
      </c>
      <c r="S72" s="29">
        <f>J79-J72</f>
        <v>0</v>
      </c>
      <c r="T72" s="16">
        <f t="shared" si="25"/>
        <v>0</v>
      </c>
      <c r="U72" s="16">
        <f>T72-J72</f>
        <v>0</v>
      </c>
      <c r="V72" s="16" t="str">
        <f>IF(U72=0,"เต็ม",IF(U72&gt;0,"ไม่เต็ม",IF(U72&lt;0,"ผิด","error")))</f>
        <v>เต็ม</v>
      </c>
      <c r="W72" s="16">
        <f>IF(V72="เต็ม",0,IF(V72="ไม่เต็ม",1,"ผิด"))</f>
        <v>0</v>
      </c>
      <c r="X72" s="116"/>
      <c r="Y72" s="116"/>
    </row>
    <row r="73" spans="1:25" s="17" customFormat="1" ht="24">
      <c r="A73" s="82">
        <v>67</v>
      </c>
      <c r="B73" s="83"/>
      <c r="C73" s="83"/>
      <c r="D73" s="83"/>
      <c r="E73" s="83"/>
      <c r="F73" s="84"/>
      <c r="G73" s="84"/>
      <c r="H73" s="78" t="str">
        <f t="shared" si="26"/>
        <v>error</v>
      </c>
      <c r="I73" s="84"/>
      <c r="J73" s="82"/>
      <c r="K73" s="86">
        <f t="shared" si="18"/>
        <v>0</v>
      </c>
      <c r="L73" s="86"/>
      <c r="M73" s="84">
        <f>IF(F73+K73&lt;=H73,K73,H73-F73)</f>
        <v>0</v>
      </c>
      <c r="N73" s="87">
        <f>IF(F73+K73&lt;=H73,0,(I73*J73/100)-M73)</f>
        <v>0</v>
      </c>
      <c r="O73" s="84">
        <f>F73+M73</f>
        <v>0</v>
      </c>
      <c r="P73" s="83"/>
      <c r="R73" s="28">
        <f>L74-L73</f>
        <v>0</v>
      </c>
      <c r="S73" s="29">
        <f>J74-J73</f>
        <v>0</v>
      </c>
      <c r="T73" s="16">
        <f t="shared" si="25"/>
        <v>0</v>
      </c>
      <c r="U73" s="16">
        <f t="shared" si="22"/>
        <v>0</v>
      </c>
      <c r="V73" s="16" t="str">
        <f t="shared" si="23"/>
        <v>เต็ม</v>
      </c>
      <c r="W73" s="16">
        <f t="shared" si="24"/>
        <v>0</v>
      </c>
      <c r="X73" s="116"/>
      <c r="Y73" s="116"/>
    </row>
    <row r="74" spans="1:25" s="17" customFormat="1" ht="24">
      <c r="A74" s="82">
        <v>68</v>
      </c>
      <c r="B74" s="83"/>
      <c r="C74" s="83"/>
      <c r="D74" s="83"/>
      <c r="E74" s="83"/>
      <c r="F74" s="84"/>
      <c r="G74" s="84"/>
      <c r="H74" s="78" t="str">
        <f t="shared" si="26"/>
        <v>error</v>
      </c>
      <c r="I74" s="84"/>
      <c r="J74" s="82"/>
      <c r="K74" s="86">
        <f t="shared" si="18"/>
        <v>0</v>
      </c>
      <c r="L74" s="86"/>
      <c r="M74" s="84">
        <f>IF(F74+K74&lt;=H74,K74,H74-F74)</f>
        <v>0</v>
      </c>
      <c r="N74" s="87">
        <f>IF(F74+K74&lt;=H74,0,(I74*J74/100)-M74)</f>
        <v>0</v>
      </c>
      <c r="O74" s="84">
        <f>F74+M74</f>
        <v>0</v>
      </c>
      <c r="P74" s="83"/>
      <c r="R74" s="28">
        <f>L75-L74</f>
        <v>0</v>
      </c>
      <c r="S74" s="29">
        <f>J75-J74</f>
        <v>0</v>
      </c>
      <c r="T74" s="16">
        <f t="shared" si="25"/>
        <v>0</v>
      </c>
      <c r="U74" s="16">
        <f t="shared" si="22"/>
        <v>0</v>
      </c>
      <c r="V74" s="16" t="str">
        <f t="shared" si="23"/>
        <v>เต็ม</v>
      </c>
      <c r="W74" s="16">
        <f t="shared" si="24"/>
        <v>0</v>
      </c>
      <c r="X74" s="116"/>
      <c r="Y74" s="116"/>
    </row>
    <row r="75" spans="1:25" s="17" customFormat="1" ht="24">
      <c r="A75" s="82">
        <v>69</v>
      </c>
      <c r="B75" s="83"/>
      <c r="C75" s="83"/>
      <c r="D75" s="83"/>
      <c r="E75" s="83"/>
      <c r="F75" s="84"/>
      <c r="G75" s="84"/>
      <c r="H75" s="78" t="str">
        <f t="shared" si="26"/>
        <v>error</v>
      </c>
      <c r="I75" s="84"/>
      <c r="J75" s="82"/>
      <c r="K75" s="86">
        <f t="shared" si="18"/>
        <v>0</v>
      </c>
      <c r="L75" s="86"/>
      <c r="M75" s="84">
        <f>IF(F75+K75&lt;=H75,K75,H75-F75)</f>
        <v>0</v>
      </c>
      <c r="N75" s="87">
        <f>IF(F75+K75&lt;=H75,0,(I75*J75/100)-M75)</f>
        <v>0</v>
      </c>
      <c r="O75" s="84">
        <f>F75+M75</f>
        <v>0</v>
      </c>
      <c r="P75" s="83"/>
      <c r="R75" s="28">
        <f>L76-L75</f>
        <v>0</v>
      </c>
      <c r="S75" s="29">
        <f>J76-J75</f>
        <v>0</v>
      </c>
      <c r="T75" s="16">
        <f t="shared" si="25"/>
        <v>0</v>
      </c>
      <c r="U75" s="16">
        <f t="shared" si="22"/>
        <v>0</v>
      </c>
      <c r="V75" s="16" t="str">
        <f t="shared" si="23"/>
        <v>เต็ม</v>
      </c>
      <c r="W75" s="16">
        <f t="shared" si="24"/>
        <v>0</v>
      </c>
      <c r="X75" s="116"/>
      <c r="Y75" s="116"/>
    </row>
    <row r="76" spans="1:25" s="17" customFormat="1" ht="24">
      <c r="A76" s="82">
        <v>70</v>
      </c>
      <c r="B76" s="83"/>
      <c r="C76" s="83"/>
      <c r="D76" s="83"/>
      <c r="E76" s="83"/>
      <c r="F76" s="84"/>
      <c r="G76" s="84"/>
      <c r="H76" s="78" t="str">
        <f t="shared" si="26"/>
        <v>error</v>
      </c>
      <c r="I76" s="84"/>
      <c r="J76" s="82"/>
      <c r="K76" s="86">
        <f t="shared" si="18"/>
        <v>0</v>
      </c>
      <c r="L76" s="86"/>
      <c r="M76" s="84">
        <f>IF(F76+K76&lt;=H76,K76,H76-F76)</f>
        <v>0</v>
      </c>
      <c r="N76" s="87">
        <f>IF(F76+K76&lt;=H76,0,(I76*J76/100)-M76)</f>
        <v>0</v>
      </c>
      <c r="O76" s="84">
        <f>F76+M76</f>
        <v>0</v>
      </c>
      <c r="P76" s="83"/>
      <c r="R76" s="28" t="e">
        <f>#REF!-L76</f>
        <v>#REF!</v>
      </c>
      <c r="S76" s="29" t="e">
        <f>#REF!-J76</f>
        <v>#REF!</v>
      </c>
      <c r="T76" s="16">
        <f t="shared" si="25"/>
        <v>0</v>
      </c>
      <c r="U76" s="16">
        <f t="shared" si="22"/>
        <v>0</v>
      </c>
      <c r="V76" s="16" t="str">
        <f t="shared" si="23"/>
        <v>เต็ม</v>
      </c>
      <c r="W76" s="16">
        <f t="shared" si="24"/>
        <v>0</v>
      </c>
      <c r="X76" s="116"/>
      <c r="Y76" s="116"/>
    </row>
    <row r="77" spans="1:23" ht="24" thickBot="1">
      <c r="A77" s="118" t="s">
        <v>78</v>
      </c>
      <c r="B77" s="119"/>
      <c r="C77" s="119"/>
      <c r="D77" s="119"/>
      <c r="E77" s="119"/>
      <c r="F77" s="88"/>
      <c r="G77" s="88"/>
      <c r="H77" s="78" t="str">
        <f t="shared" si="26"/>
        <v>error</v>
      </c>
      <c r="I77" s="88"/>
      <c r="J77" s="118"/>
      <c r="K77" s="120">
        <f t="shared" si="18"/>
        <v>0</v>
      </c>
      <c r="L77" s="120"/>
      <c r="M77" s="88">
        <f t="shared" si="19"/>
        <v>0</v>
      </c>
      <c r="N77" s="121">
        <f t="shared" si="20"/>
        <v>0</v>
      </c>
      <c r="O77" s="88">
        <f t="shared" si="21"/>
        <v>0</v>
      </c>
      <c r="P77" s="119"/>
      <c r="R77" s="28"/>
      <c r="W77" s="16">
        <f>SUM(W7:W65)</f>
        <v>0</v>
      </c>
    </row>
    <row r="78" spans="6:25" ht="24">
      <c r="F78" s="13">
        <f>SUM(F7:F77)</f>
        <v>0</v>
      </c>
      <c r="I78" s="3"/>
      <c r="J78" s="139" t="s">
        <v>58</v>
      </c>
      <c r="K78" s="139"/>
      <c r="L78" s="139"/>
      <c r="M78" s="140">
        <f>SUM(M7:N77)</f>
        <v>0</v>
      </c>
      <c r="N78" s="140"/>
      <c r="O78" s="11"/>
      <c r="R78" s="141" t="s">
        <v>69</v>
      </c>
      <c r="S78" s="142"/>
      <c r="T78" s="143"/>
      <c r="X78" s="34" t="s">
        <v>70</v>
      </c>
      <c r="Y78" s="34" t="s">
        <v>71</v>
      </c>
    </row>
    <row r="79" spans="18:25" ht="24" thickBot="1">
      <c r="R79" s="144" t="s">
        <v>68</v>
      </c>
      <c r="S79" s="145"/>
      <c r="T79" s="146"/>
      <c r="X79" s="34">
        <v>0</v>
      </c>
      <c r="Y79" s="34">
        <v>0</v>
      </c>
    </row>
    <row r="80" spans="1:25" ht="24">
      <c r="A80" s="1" t="s">
        <v>27</v>
      </c>
      <c r="X80" s="34">
        <v>60</v>
      </c>
      <c r="Y80" s="34">
        <v>1</v>
      </c>
    </row>
    <row r="81" spans="1:25" ht="24">
      <c r="A81" s="1" t="s">
        <v>23</v>
      </c>
      <c r="J81" s="131" t="s">
        <v>22</v>
      </c>
      <c r="K81" s="131"/>
      <c r="L81" s="131"/>
      <c r="M81" s="131"/>
      <c r="N81" s="131"/>
      <c r="O81" s="131"/>
      <c r="P81" s="131"/>
      <c r="X81" s="34">
        <v>61.91</v>
      </c>
      <c r="Y81" s="34">
        <v>1.25</v>
      </c>
    </row>
    <row r="82" spans="2:25" ht="24">
      <c r="B82" s="17" t="s">
        <v>59</v>
      </c>
      <c r="J82" s="131" t="s">
        <v>8</v>
      </c>
      <c r="K82" s="131"/>
      <c r="L82" s="131"/>
      <c r="M82" s="131"/>
      <c r="N82" s="131"/>
      <c r="O82" s="131"/>
      <c r="P82" s="131"/>
      <c r="X82" s="34">
        <v>63.82</v>
      </c>
      <c r="Y82" s="34">
        <v>1.5</v>
      </c>
    </row>
    <row r="83" spans="24:25" ht="24">
      <c r="X83" s="34">
        <v>65.73</v>
      </c>
      <c r="Y83" s="34">
        <v>1.75</v>
      </c>
    </row>
    <row r="84" spans="24:25" ht="24">
      <c r="X84" s="34">
        <v>67.64</v>
      </c>
      <c r="Y84" s="34">
        <v>2</v>
      </c>
    </row>
    <row r="85" spans="24:25" ht="24">
      <c r="X85" s="34">
        <v>69.55</v>
      </c>
      <c r="Y85" s="34">
        <v>2.25</v>
      </c>
    </row>
    <row r="86" spans="24:25" ht="24">
      <c r="X86" s="34">
        <v>71.46</v>
      </c>
      <c r="Y86" s="34">
        <v>2.5</v>
      </c>
    </row>
    <row r="87" spans="24:25" ht="24">
      <c r="X87" s="34">
        <v>73.37</v>
      </c>
      <c r="Y87" s="34">
        <v>2.75</v>
      </c>
    </row>
    <row r="88" spans="24:25" ht="24">
      <c r="X88" s="34">
        <v>75.28</v>
      </c>
      <c r="Y88" s="34">
        <v>3</v>
      </c>
    </row>
    <row r="89" spans="24:25" ht="24">
      <c r="X89" s="34">
        <v>77.19</v>
      </c>
      <c r="Y89" s="34">
        <v>3.25</v>
      </c>
    </row>
    <row r="90" spans="24:25" ht="24">
      <c r="X90" s="34">
        <v>79.1</v>
      </c>
      <c r="Y90" s="34">
        <v>3.5</v>
      </c>
    </row>
    <row r="91" spans="24:25" ht="24">
      <c r="X91" s="34">
        <v>81.01</v>
      </c>
      <c r="Y91" s="34">
        <v>3.75</v>
      </c>
    </row>
    <row r="92" spans="24:25" ht="24">
      <c r="X92" s="34">
        <v>82.92</v>
      </c>
      <c r="Y92" s="34">
        <v>4</v>
      </c>
    </row>
    <row r="93" spans="24:25" ht="24">
      <c r="X93" s="34">
        <v>84.83</v>
      </c>
      <c r="Y93" s="34">
        <v>4.25</v>
      </c>
    </row>
    <row r="94" spans="24:25" ht="24">
      <c r="X94" s="34">
        <v>86.74</v>
      </c>
      <c r="Y94" s="34">
        <v>4.5</v>
      </c>
    </row>
    <row r="95" spans="24:25" ht="24">
      <c r="X95" s="34">
        <v>88.65</v>
      </c>
      <c r="Y95" s="34">
        <v>4.75</v>
      </c>
    </row>
    <row r="96" spans="24:25" ht="24">
      <c r="X96" s="34">
        <v>90.56</v>
      </c>
      <c r="Y96" s="34">
        <v>5</v>
      </c>
    </row>
    <row r="97" spans="24:25" ht="24">
      <c r="X97" s="34">
        <v>92.47</v>
      </c>
      <c r="Y97" s="34">
        <v>5.25</v>
      </c>
    </row>
    <row r="98" spans="24:25" ht="24">
      <c r="X98" s="34">
        <v>94.38</v>
      </c>
      <c r="Y98" s="34">
        <v>5.5</v>
      </c>
    </row>
    <row r="99" spans="24:25" ht="24">
      <c r="X99" s="34">
        <v>96.29</v>
      </c>
      <c r="Y99" s="34">
        <v>5.75</v>
      </c>
    </row>
    <row r="100" spans="24:25" ht="24">
      <c r="X100" s="34">
        <v>98.2</v>
      </c>
      <c r="Y100" s="34">
        <v>6</v>
      </c>
    </row>
  </sheetData>
  <sheetProtection/>
  <mergeCells count="19">
    <mergeCell ref="R3:W3"/>
    <mergeCell ref="R5:S5"/>
    <mergeCell ref="T5:W5"/>
    <mergeCell ref="E5:E6"/>
    <mergeCell ref="I5:I6"/>
    <mergeCell ref="M5:M6"/>
    <mergeCell ref="R78:T78"/>
    <mergeCell ref="R79:T79"/>
    <mergeCell ref="B5:B6"/>
    <mergeCell ref="P5:P6"/>
    <mergeCell ref="J81:P81"/>
    <mergeCell ref="J82:P82"/>
    <mergeCell ref="A1:P1"/>
    <mergeCell ref="A2:P2"/>
    <mergeCell ref="A3:P3"/>
    <mergeCell ref="A4:P4"/>
    <mergeCell ref="J78:L78"/>
    <mergeCell ref="M78:N78"/>
    <mergeCell ref="D5:D6"/>
  </mergeCells>
  <conditionalFormatting sqref="R7:R65">
    <cfRule type="cellIs" priority="13" dxfId="1" operator="greaterThan" stopIfTrue="1">
      <formula>0.00001</formula>
    </cfRule>
    <cfRule type="cellIs" priority="14" dxfId="0" operator="lessThan" stopIfTrue="1">
      <formula>0.000001</formula>
    </cfRule>
  </conditionalFormatting>
  <conditionalFormatting sqref="S7">
    <cfRule type="cellIs" priority="11" dxfId="1" operator="greaterThan" stopIfTrue="1">
      <formula>0.00001</formula>
    </cfRule>
    <cfRule type="cellIs" priority="12" dxfId="0" operator="lessThan" stopIfTrue="1">
      <formula>0.000001</formula>
    </cfRule>
  </conditionalFormatting>
  <conditionalFormatting sqref="S8:S65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conditionalFormatting sqref="R66:R67 R73:R76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S66:S67 S73:S76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R68:R72">
    <cfRule type="cellIs" priority="3" dxfId="1" operator="greaterThan" stopIfTrue="1">
      <formula>0.00001</formula>
    </cfRule>
    <cfRule type="cellIs" priority="4" dxfId="0" operator="lessThan" stopIfTrue="1">
      <formula>0.000001</formula>
    </cfRule>
  </conditionalFormatting>
  <conditionalFormatting sqref="S68:S72">
    <cfRule type="cellIs" priority="1" dxfId="1" operator="greaterThan" stopIfTrue="1">
      <formula>0.00001</formula>
    </cfRule>
    <cfRule type="cellIs" priority="2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tabSelected="1" view="pageBreakPreview" zoomScaleSheetLayoutView="100" zoomScalePageLayoutView="0" workbookViewId="0" topLeftCell="A1">
      <selection activeCell="N7" sqref="N7"/>
    </sheetView>
  </sheetViews>
  <sheetFormatPr defaultColWidth="9.00390625" defaultRowHeight="15"/>
  <cols>
    <col min="1" max="1" width="4.421875" style="36" customWidth="1"/>
    <col min="2" max="2" width="27.140625" style="36" customWidth="1"/>
    <col min="3" max="3" width="9.140625" style="36" customWidth="1"/>
    <col min="4" max="4" width="19.421875" style="36" customWidth="1"/>
    <col min="5" max="5" width="12.421875" style="36" customWidth="1"/>
    <col min="6" max="6" width="8.8515625" style="36" customWidth="1"/>
    <col min="7" max="7" width="10.140625" style="36" customWidth="1"/>
    <col min="8" max="8" width="8.7109375" style="36" customWidth="1"/>
    <col min="9" max="9" width="6.140625" style="36" customWidth="1"/>
    <col min="10" max="10" width="13.140625" style="36" hidden="1" customWidth="1"/>
    <col min="11" max="11" width="7.7109375" style="36" customWidth="1"/>
    <col min="12" max="13" width="8.57421875" style="36" customWidth="1"/>
    <col min="14" max="14" width="8.7109375" style="36" customWidth="1"/>
    <col min="15" max="15" width="19.421875" style="36" customWidth="1"/>
    <col min="16" max="16" width="0.5625" style="36" customWidth="1"/>
    <col min="17" max="17" width="9.8515625" style="58" hidden="1" customWidth="1"/>
    <col min="18" max="18" width="0" style="59" hidden="1" customWidth="1"/>
    <col min="19" max="19" width="13.00390625" style="59" hidden="1" customWidth="1"/>
    <col min="20" max="20" width="0" style="59" hidden="1" customWidth="1"/>
    <col min="21" max="21" width="8.8515625" style="59" hidden="1" customWidth="1"/>
    <col min="22" max="22" width="7.421875" style="59" hidden="1" customWidth="1"/>
    <col min="23" max="24" width="12.421875" style="55" hidden="1" customWidth="1"/>
    <col min="25" max="16384" width="9.00390625" style="36" customWidth="1"/>
  </cols>
  <sheetData>
    <row r="1" spans="1:22" ht="22.5" customHeight="1">
      <c r="A1" s="128" t="s">
        <v>55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Q1" s="53"/>
      <c r="R1" s="54"/>
      <c r="S1" s="54"/>
      <c r="T1" s="54"/>
      <c r="U1" s="54"/>
      <c r="V1" s="54"/>
    </row>
    <row r="2" spans="1:22" ht="22.5" customHeight="1">
      <c r="A2" s="128" t="s">
        <v>85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Q2" s="56"/>
      <c r="R2" s="57"/>
      <c r="S2" s="57"/>
      <c r="T2" s="57"/>
      <c r="U2" s="57"/>
      <c r="V2" s="57"/>
    </row>
    <row r="3" spans="1:22" ht="22.5" customHeight="1">
      <c r="A3" s="128" t="s">
        <v>52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Q3" s="160" t="s">
        <v>67</v>
      </c>
      <c r="R3" s="161"/>
      <c r="S3" s="161"/>
      <c r="T3" s="161"/>
      <c r="U3" s="161"/>
      <c r="V3" s="161"/>
    </row>
    <row r="4" spans="1:15" ht="24">
      <c r="A4" s="159" t="s">
        <v>75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</row>
    <row r="5" spans="1:24" s="43" customFormat="1" ht="24">
      <c r="A5" s="60" t="s">
        <v>13</v>
      </c>
      <c r="B5" s="158" t="s">
        <v>7</v>
      </c>
      <c r="C5" s="60" t="s">
        <v>12</v>
      </c>
      <c r="D5" s="158" t="s">
        <v>8</v>
      </c>
      <c r="E5" s="158" t="s">
        <v>9</v>
      </c>
      <c r="F5" s="60" t="s">
        <v>56</v>
      </c>
      <c r="G5" s="61" t="s">
        <v>57</v>
      </c>
      <c r="H5" s="162" t="s">
        <v>10</v>
      </c>
      <c r="I5" s="62" t="s">
        <v>17</v>
      </c>
      <c r="J5" s="62" t="s">
        <v>19</v>
      </c>
      <c r="K5" s="62" t="s">
        <v>24</v>
      </c>
      <c r="L5" s="158" t="s">
        <v>11</v>
      </c>
      <c r="M5" s="62" t="s">
        <v>15</v>
      </c>
      <c r="N5" s="60" t="s">
        <v>56</v>
      </c>
      <c r="O5" s="158" t="s">
        <v>28</v>
      </c>
      <c r="Q5" s="150" t="s">
        <v>62</v>
      </c>
      <c r="R5" s="151"/>
      <c r="S5" s="151" t="s">
        <v>63</v>
      </c>
      <c r="T5" s="151"/>
      <c r="U5" s="151"/>
      <c r="V5" s="151"/>
      <c r="W5" s="37"/>
      <c r="X5" s="37"/>
    </row>
    <row r="6" spans="1:24" s="43" customFormat="1" ht="24">
      <c r="A6" s="63" t="s">
        <v>14</v>
      </c>
      <c r="B6" s="158"/>
      <c r="C6" s="63" t="s">
        <v>8</v>
      </c>
      <c r="D6" s="158"/>
      <c r="E6" s="158"/>
      <c r="F6" s="64" t="s">
        <v>47</v>
      </c>
      <c r="G6" s="65" t="s">
        <v>21</v>
      </c>
      <c r="H6" s="162"/>
      <c r="I6" s="66" t="s">
        <v>18</v>
      </c>
      <c r="J6" s="66"/>
      <c r="K6" s="66" t="s">
        <v>25</v>
      </c>
      <c r="L6" s="158"/>
      <c r="M6" s="66" t="s">
        <v>16</v>
      </c>
      <c r="N6" s="64">
        <v>242248</v>
      </c>
      <c r="O6" s="158"/>
      <c r="Q6" s="67" t="s">
        <v>24</v>
      </c>
      <c r="R6" s="68" t="s">
        <v>17</v>
      </c>
      <c r="S6" s="68" t="s">
        <v>64</v>
      </c>
      <c r="T6" s="68" t="s">
        <v>65</v>
      </c>
      <c r="U6" s="68" t="s">
        <v>66</v>
      </c>
      <c r="V6" s="68"/>
      <c r="W6" s="37"/>
      <c r="X6" s="37"/>
    </row>
    <row r="7" spans="1:22" ht="24">
      <c r="A7" s="89">
        <v>1</v>
      </c>
      <c r="B7" s="90"/>
      <c r="C7" s="90"/>
      <c r="D7" s="90"/>
      <c r="E7" s="90"/>
      <c r="F7" s="91"/>
      <c r="G7" s="91"/>
      <c r="H7" s="92"/>
      <c r="I7" s="89"/>
      <c r="J7" s="93">
        <f aca="true" t="shared" si="0" ref="J7:J16">ROUNDUP(($H7*$I7/100),-1)</f>
        <v>0</v>
      </c>
      <c r="K7" s="93"/>
      <c r="L7" s="91">
        <f aca="true" t="shared" si="1" ref="L7:L16">IF(F7+J7&lt;=G7,J7,G7-F7)</f>
        <v>0</v>
      </c>
      <c r="M7" s="94">
        <f aca="true" t="shared" si="2" ref="M7:M16">IF(F7+J7&lt;=G7,0,(H7*I7/100)-L7)</f>
        <v>0</v>
      </c>
      <c r="N7" s="91">
        <f aca="true" t="shared" si="3" ref="N7:N16">F7+L7</f>
        <v>0</v>
      </c>
      <c r="O7" s="90"/>
      <c r="Q7" s="69">
        <f aca="true" t="shared" si="4" ref="Q7:Q15">K8-K7</f>
        <v>0</v>
      </c>
      <c r="R7" s="70">
        <f aca="true" t="shared" si="5" ref="R7:R15">I8-I7</f>
        <v>0</v>
      </c>
      <c r="S7" s="59">
        <f aca="true" t="shared" si="6" ref="S7:S16">VLOOKUP(K7,$W$18:$X$40,2)</f>
        <v>0</v>
      </c>
      <c r="T7" s="59">
        <f aca="true" t="shared" si="7" ref="T7:T16">S7-I7</f>
        <v>0</v>
      </c>
      <c r="U7" s="59" t="str">
        <f>IF(T7=0,"เต็ม",IF(T7&gt;0,"ไม่เต็ม",IF(T7&lt;0,"ผิด","error")))</f>
        <v>เต็ม</v>
      </c>
      <c r="V7" s="59">
        <f>IF(U7="เต็ม",0,IF(U7="ไม่เต็ม",1,"ผิด"))</f>
        <v>0</v>
      </c>
    </row>
    <row r="8" spans="1:22" ht="24">
      <c r="A8" s="95">
        <v>2</v>
      </c>
      <c r="B8" s="96"/>
      <c r="C8" s="96"/>
      <c r="D8" s="96"/>
      <c r="E8" s="96"/>
      <c r="F8" s="97"/>
      <c r="G8" s="97"/>
      <c r="H8" s="98"/>
      <c r="I8" s="95"/>
      <c r="J8" s="99">
        <f t="shared" si="0"/>
        <v>0</v>
      </c>
      <c r="K8" s="99"/>
      <c r="L8" s="97">
        <f t="shared" si="1"/>
        <v>0</v>
      </c>
      <c r="M8" s="100">
        <f t="shared" si="2"/>
        <v>0</v>
      </c>
      <c r="N8" s="97">
        <f t="shared" si="3"/>
        <v>0</v>
      </c>
      <c r="O8" s="96"/>
      <c r="Q8" s="69">
        <f t="shared" si="4"/>
        <v>0</v>
      </c>
      <c r="R8" s="70">
        <f t="shared" si="5"/>
        <v>0</v>
      </c>
      <c r="S8" s="59">
        <f t="shared" si="6"/>
        <v>0</v>
      </c>
      <c r="T8" s="59">
        <f t="shared" si="7"/>
        <v>0</v>
      </c>
      <c r="U8" s="59" t="str">
        <f>IF(T8=0,"เต็ม",IF(T8&gt;0,"ไม่เต็ม",IF(T8&lt;0,"ผิด","error")))</f>
        <v>เต็ม</v>
      </c>
      <c r="V8" s="59">
        <f aca="true" t="shared" si="8" ref="V8:V16">IF(U8="เต็ม",0,IF(U8="ไม่เต็ม",1,"ผิด"))</f>
        <v>0</v>
      </c>
    </row>
    <row r="9" spans="1:22" ht="24">
      <c r="A9" s="95">
        <v>3</v>
      </c>
      <c r="B9" s="96"/>
      <c r="C9" s="96"/>
      <c r="D9" s="96"/>
      <c r="E9" s="96"/>
      <c r="F9" s="97"/>
      <c r="G9" s="97"/>
      <c r="H9" s="98"/>
      <c r="I9" s="95"/>
      <c r="J9" s="99">
        <f t="shared" si="0"/>
        <v>0</v>
      </c>
      <c r="K9" s="99"/>
      <c r="L9" s="97">
        <f t="shared" si="1"/>
        <v>0</v>
      </c>
      <c r="M9" s="100">
        <f t="shared" si="2"/>
        <v>0</v>
      </c>
      <c r="N9" s="97">
        <f t="shared" si="3"/>
        <v>0</v>
      </c>
      <c r="O9" s="96"/>
      <c r="Q9" s="69">
        <f t="shared" si="4"/>
        <v>0</v>
      </c>
      <c r="R9" s="70">
        <f t="shared" si="5"/>
        <v>0</v>
      </c>
      <c r="S9" s="59">
        <f t="shared" si="6"/>
        <v>0</v>
      </c>
      <c r="T9" s="59">
        <f t="shared" si="7"/>
        <v>0</v>
      </c>
      <c r="U9" s="59" t="str">
        <f aca="true" t="shared" si="9" ref="U9:U16">IF(T9=0,"เต็ม",IF(T9&gt;0,"ไม่เต็ม",IF(T9&lt;0,"ผิด","error")))</f>
        <v>เต็ม</v>
      </c>
      <c r="V9" s="59">
        <f t="shared" si="8"/>
        <v>0</v>
      </c>
    </row>
    <row r="10" spans="1:22" ht="24">
      <c r="A10" s="95">
        <v>4</v>
      </c>
      <c r="B10" s="96"/>
      <c r="C10" s="96"/>
      <c r="D10" s="96"/>
      <c r="E10" s="96"/>
      <c r="F10" s="97"/>
      <c r="G10" s="97"/>
      <c r="H10" s="98"/>
      <c r="I10" s="95"/>
      <c r="J10" s="99">
        <f t="shared" si="0"/>
        <v>0</v>
      </c>
      <c r="K10" s="99"/>
      <c r="L10" s="97">
        <f t="shared" si="1"/>
        <v>0</v>
      </c>
      <c r="M10" s="100">
        <f t="shared" si="2"/>
        <v>0</v>
      </c>
      <c r="N10" s="97">
        <f t="shared" si="3"/>
        <v>0</v>
      </c>
      <c r="O10" s="96"/>
      <c r="Q10" s="69">
        <f t="shared" si="4"/>
        <v>0</v>
      </c>
      <c r="R10" s="70">
        <f t="shared" si="5"/>
        <v>0</v>
      </c>
      <c r="S10" s="59">
        <f t="shared" si="6"/>
        <v>0</v>
      </c>
      <c r="T10" s="59">
        <f t="shared" si="7"/>
        <v>0</v>
      </c>
      <c r="U10" s="59" t="str">
        <f t="shared" si="9"/>
        <v>เต็ม</v>
      </c>
      <c r="V10" s="59">
        <f t="shared" si="8"/>
        <v>0</v>
      </c>
    </row>
    <row r="11" spans="1:22" ht="24">
      <c r="A11" s="95">
        <v>5</v>
      </c>
      <c r="B11" s="96"/>
      <c r="C11" s="96"/>
      <c r="D11" s="96"/>
      <c r="E11" s="96"/>
      <c r="F11" s="97"/>
      <c r="G11" s="97"/>
      <c r="H11" s="98"/>
      <c r="I11" s="95"/>
      <c r="J11" s="99">
        <f t="shared" si="0"/>
        <v>0</v>
      </c>
      <c r="K11" s="99"/>
      <c r="L11" s="97">
        <f t="shared" si="1"/>
        <v>0</v>
      </c>
      <c r="M11" s="100">
        <f t="shared" si="2"/>
        <v>0</v>
      </c>
      <c r="N11" s="97">
        <f t="shared" si="3"/>
        <v>0</v>
      </c>
      <c r="O11" s="96"/>
      <c r="Q11" s="69">
        <f t="shared" si="4"/>
        <v>0</v>
      </c>
      <c r="R11" s="70">
        <f t="shared" si="5"/>
        <v>0</v>
      </c>
      <c r="S11" s="59">
        <f t="shared" si="6"/>
        <v>0</v>
      </c>
      <c r="T11" s="59">
        <f t="shared" si="7"/>
        <v>0</v>
      </c>
      <c r="U11" s="59" t="str">
        <f t="shared" si="9"/>
        <v>เต็ม</v>
      </c>
      <c r="V11" s="59">
        <f t="shared" si="8"/>
        <v>0</v>
      </c>
    </row>
    <row r="12" spans="1:22" ht="24">
      <c r="A12" s="95">
        <v>6</v>
      </c>
      <c r="B12" s="96"/>
      <c r="C12" s="96"/>
      <c r="D12" s="96"/>
      <c r="E12" s="96"/>
      <c r="F12" s="97"/>
      <c r="G12" s="97"/>
      <c r="H12" s="98"/>
      <c r="I12" s="95"/>
      <c r="J12" s="99">
        <f t="shared" si="0"/>
        <v>0</v>
      </c>
      <c r="K12" s="99"/>
      <c r="L12" s="97">
        <f t="shared" si="1"/>
        <v>0</v>
      </c>
      <c r="M12" s="100">
        <f t="shared" si="2"/>
        <v>0</v>
      </c>
      <c r="N12" s="97">
        <f t="shared" si="3"/>
        <v>0</v>
      </c>
      <c r="O12" s="96"/>
      <c r="Q12" s="69">
        <f t="shared" si="4"/>
        <v>0</v>
      </c>
      <c r="R12" s="70">
        <f t="shared" si="5"/>
        <v>0</v>
      </c>
      <c r="S12" s="59">
        <f t="shared" si="6"/>
        <v>0</v>
      </c>
      <c r="T12" s="59">
        <f t="shared" si="7"/>
        <v>0</v>
      </c>
      <c r="U12" s="59" t="str">
        <f t="shared" si="9"/>
        <v>เต็ม</v>
      </c>
      <c r="V12" s="59">
        <f t="shared" si="8"/>
        <v>0</v>
      </c>
    </row>
    <row r="13" spans="1:22" ht="24">
      <c r="A13" s="95">
        <v>7</v>
      </c>
      <c r="B13" s="96"/>
      <c r="C13" s="96"/>
      <c r="D13" s="96"/>
      <c r="E13" s="96"/>
      <c r="F13" s="97"/>
      <c r="G13" s="97"/>
      <c r="H13" s="97"/>
      <c r="I13" s="95"/>
      <c r="J13" s="99">
        <f t="shared" si="0"/>
        <v>0</v>
      </c>
      <c r="K13" s="99"/>
      <c r="L13" s="97">
        <f t="shared" si="1"/>
        <v>0</v>
      </c>
      <c r="M13" s="100">
        <f t="shared" si="2"/>
        <v>0</v>
      </c>
      <c r="N13" s="97">
        <f t="shared" si="3"/>
        <v>0</v>
      </c>
      <c r="O13" s="96"/>
      <c r="Q13" s="69">
        <f t="shared" si="4"/>
        <v>0</v>
      </c>
      <c r="R13" s="70">
        <f t="shared" si="5"/>
        <v>0</v>
      </c>
      <c r="S13" s="59">
        <f t="shared" si="6"/>
        <v>0</v>
      </c>
      <c r="T13" s="59">
        <f t="shared" si="7"/>
        <v>0</v>
      </c>
      <c r="U13" s="59" t="str">
        <f t="shared" si="9"/>
        <v>เต็ม</v>
      </c>
      <c r="V13" s="59">
        <f t="shared" si="8"/>
        <v>0</v>
      </c>
    </row>
    <row r="14" spans="1:22" ht="24">
      <c r="A14" s="95">
        <v>8</v>
      </c>
      <c r="B14" s="96"/>
      <c r="C14" s="96"/>
      <c r="D14" s="96"/>
      <c r="E14" s="96"/>
      <c r="F14" s="97"/>
      <c r="G14" s="97"/>
      <c r="H14" s="97"/>
      <c r="I14" s="95"/>
      <c r="J14" s="99">
        <f t="shared" si="0"/>
        <v>0</v>
      </c>
      <c r="K14" s="99"/>
      <c r="L14" s="97">
        <f t="shared" si="1"/>
        <v>0</v>
      </c>
      <c r="M14" s="100">
        <f t="shared" si="2"/>
        <v>0</v>
      </c>
      <c r="N14" s="97">
        <f t="shared" si="3"/>
        <v>0</v>
      </c>
      <c r="O14" s="96"/>
      <c r="Q14" s="69">
        <f t="shared" si="4"/>
        <v>0</v>
      </c>
      <c r="R14" s="70">
        <f t="shared" si="5"/>
        <v>0</v>
      </c>
      <c r="S14" s="59">
        <f t="shared" si="6"/>
        <v>0</v>
      </c>
      <c r="T14" s="59">
        <f t="shared" si="7"/>
        <v>0</v>
      </c>
      <c r="U14" s="59" t="str">
        <f t="shared" si="9"/>
        <v>เต็ม</v>
      </c>
      <c r="V14" s="59">
        <f t="shared" si="8"/>
        <v>0</v>
      </c>
    </row>
    <row r="15" spans="1:22" ht="24">
      <c r="A15" s="95">
        <v>9</v>
      </c>
      <c r="B15" s="96"/>
      <c r="C15" s="96"/>
      <c r="D15" s="96"/>
      <c r="E15" s="96"/>
      <c r="F15" s="97"/>
      <c r="G15" s="97"/>
      <c r="H15" s="97"/>
      <c r="I15" s="95"/>
      <c r="J15" s="99">
        <f t="shared" si="0"/>
        <v>0</v>
      </c>
      <c r="K15" s="99"/>
      <c r="L15" s="97">
        <f t="shared" si="1"/>
        <v>0</v>
      </c>
      <c r="M15" s="100">
        <f t="shared" si="2"/>
        <v>0</v>
      </c>
      <c r="N15" s="97">
        <f t="shared" si="3"/>
        <v>0</v>
      </c>
      <c r="O15" s="96"/>
      <c r="Q15" s="69">
        <f t="shared" si="4"/>
        <v>0</v>
      </c>
      <c r="R15" s="70">
        <f t="shared" si="5"/>
        <v>0</v>
      </c>
      <c r="S15" s="59">
        <f t="shared" si="6"/>
        <v>0</v>
      </c>
      <c r="T15" s="59">
        <f t="shared" si="7"/>
        <v>0</v>
      </c>
      <c r="U15" s="59" t="str">
        <f t="shared" si="9"/>
        <v>เต็ม</v>
      </c>
      <c r="V15" s="59">
        <f t="shared" si="8"/>
        <v>0</v>
      </c>
    </row>
    <row r="16" spans="1:22" ht="24">
      <c r="A16" s="95">
        <v>10</v>
      </c>
      <c r="B16" s="96"/>
      <c r="C16" s="96"/>
      <c r="D16" s="96"/>
      <c r="E16" s="96"/>
      <c r="F16" s="97"/>
      <c r="G16" s="97"/>
      <c r="H16" s="97"/>
      <c r="I16" s="95"/>
      <c r="J16" s="99">
        <f t="shared" si="0"/>
        <v>0</v>
      </c>
      <c r="K16" s="99"/>
      <c r="L16" s="97">
        <f t="shared" si="1"/>
        <v>0</v>
      </c>
      <c r="M16" s="100">
        <f t="shared" si="2"/>
        <v>0</v>
      </c>
      <c r="N16" s="97">
        <f t="shared" si="3"/>
        <v>0</v>
      </c>
      <c r="O16" s="96"/>
      <c r="Q16" s="69" t="e">
        <f>#REF!-K16</f>
        <v>#REF!</v>
      </c>
      <c r="R16" s="70" t="e">
        <f>#REF!-I16</f>
        <v>#REF!</v>
      </c>
      <c r="S16" s="59">
        <f t="shared" si="6"/>
        <v>0</v>
      </c>
      <c r="T16" s="59">
        <f t="shared" si="7"/>
        <v>0</v>
      </c>
      <c r="U16" s="59" t="str">
        <f t="shared" si="9"/>
        <v>เต็ม</v>
      </c>
      <c r="V16" s="59">
        <f t="shared" si="8"/>
        <v>0</v>
      </c>
    </row>
    <row r="17" spans="1:22" ht="24" thickBot="1">
      <c r="A17" s="123" t="s">
        <v>78</v>
      </c>
      <c r="B17" s="124"/>
      <c r="C17" s="124"/>
      <c r="D17" s="124"/>
      <c r="E17" s="124"/>
      <c r="F17" s="125"/>
      <c r="G17" s="125"/>
      <c r="H17" s="125"/>
      <c r="I17" s="123"/>
      <c r="J17" s="126">
        <f>ROUNDUP(($H17*$I17/100),-1)</f>
        <v>0</v>
      </c>
      <c r="K17" s="126"/>
      <c r="L17" s="125">
        <f>IF(F17+J17&lt;=G17,J17,G17-F17)</f>
        <v>0</v>
      </c>
      <c r="M17" s="127">
        <f>IF(F17+J17&lt;=G17,0,(H17*I17/100)-L17)</f>
        <v>0</v>
      </c>
      <c r="N17" s="125">
        <f>F17+L17</f>
        <v>0</v>
      </c>
      <c r="O17" s="124"/>
      <c r="Q17" s="69"/>
      <c r="V17" s="59">
        <f>SUM(V7:V16)</f>
        <v>0</v>
      </c>
    </row>
    <row r="18" spans="1:24" ht="24">
      <c r="A18" s="47"/>
      <c r="B18" s="47"/>
      <c r="C18" s="47"/>
      <c r="D18" s="47"/>
      <c r="E18" s="47"/>
      <c r="F18" s="71">
        <f>SUM(F7:F17)</f>
        <v>0</v>
      </c>
      <c r="G18" s="47"/>
      <c r="H18" s="72"/>
      <c r="I18" s="47"/>
      <c r="J18" s="47"/>
      <c r="K18" s="73" t="s">
        <v>29</v>
      </c>
      <c r="L18" s="148">
        <f>SUM(L7:L17)+SUM(M7:M17)</f>
        <v>0</v>
      </c>
      <c r="M18" s="148"/>
      <c r="N18" s="74"/>
      <c r="O18" s="47"/>
      <c r="Q18" s="152" t="s">
        <v>69</v>
      </c>
      <c r="R18" s="153"/>
      <c r="S18" s="154"/>
      <c r="W18" s="34" t="s">
        <v>70</v>
      </c>
      <c r="X18" s="34" t="s">
        <v>71</v>
      </c>
    </row>
    <row r="19" spans="17:24" ht="24" thickBot="1">
      <c r="Q19" s="155" t="s">
        <v>68</v>
      </c>
      <c r="R19" s="156"/>
      <c r="S19" s="157"/>
      <c r="W19" s="34">
        <v>0</v>
      </c>
      <c r="X19" s="34">
        <v>0</v>
      </c>
    </row>
    <row r="20" spans="1:24" ht="24">
      <c r="A20" s="36" t="s">
        <v>27</v>
      </c>
      <c r="W20" s="34">
        <v>60</v>
      </c>
      <c r="X20" s="34">
        <v>1</v>
      </c>
    </row>
    <row r="21" spans="1:24" ht="24">
      <c r="A21" s="36" t="s">
        <v>23</v>
      </c>
      <c r="I21" s="149" t="s">
        <v>22</v>
      </c>
      <c r="J21" s="149"/>
      <c r="K21" s="149"/>
      <c r="L21" s="149"/>
      <c r="M21" s="149"/>
      <c r="N21" s="149"/>
      <c r="W21" s="34">
        <v>61.91</v>
      </c>
      <c r="X21" s="34">
        <v>1.25</v>
      </c>
    </row>
    <row r="22" spans="2:24" ht="24">
      <c r="B22" s="36" t="s">
        <v>59</v>
      </c>
      <c r="I22" s="149" t="s">
        <v>8</v>
      </c>
      <c r="J22" s="149"/>
      <c r="K22" s="149"/>
      <c r="L22" s="149"/>
      <c r="M22" s="149"/>
      <c r="N22" s="149"/>
      <c r="W22" s="34">
        <v>63.82</v>
      </c>
      <c r="X22" s="34">
        <v>1.5</v>
      </c>
    </row>
    <row r="23" spans="23:24" ht="24">
      <c r="W23" s="34">
        <v>65.73</v>
      </c>
      <c r="X23" s="34">
        <v>1.75</v>
      </c>
    </row>
    <row r="24" spans="23:24" ht="24">
      <c r="W24" s="34">
        <v>67.64</v>
      </c>
      <c r="X24" s="34">
        <v>2</v>
      </c>
    </row>
    <row r="25" spans="23:24" ht="24">
      <c r="W25" s="34">
        <v>69.55</v>
      </c>
      <c r="X25" s="34">
        <v>2.25</v>
      </c>
    </row>
    <row r="26" spans="23:24" ht="24">
      <c r="W26" s="34">
        <v>71.46</v>
      </c>
      <c r="X26" s="34">
        <v>2.5</v>
      </c>
    </row>
    <row r="27" spans="23:24" ht="24">
      <c r="W27" s="34">
        <v>73.37</v>
      </c>
      <c r="X27" s="34">
        <v>2.75</v>
      </c>
    </row>
    <row r="28" spans="23:24" ht="24">
      <c r="W28" s="34">
        <v>75.28</v>
      </c>
      <c r="X28" s="34">
        <v>3</v>
      </c>
    </row>
    <row r="29" spans="23:24" ht="24">
      <c r="W29" s="34">
        <v>77.19</v>
      </c>
      <c r="X29" s="34">
        <v>3.25</v>
      </c>
    </row>
    <row r="30" spans="23:24" ht="24">
      <c r="W30" s="34">
        <v>79.1</v>
      </c>
      <c r="X30" s="34">
        <v>3.5</v>
      </c>
    </row>
    <row r="31" spans="23:24" ht="24">
      <c r="W31" s="34">
        <v>81.01</v>
      </c>
      <c r="X31" s="34">
        <v>3.75</v>
      </c>
    </row>
    <row r="32" spans="23:24" ht="24">
      <c r="W32" s="34">
        <v>82.92</v>
      </c>
      <c r="X32" s="34">
        <v>4</v>
      </c>
    </row>
    <row r="33" spans="23:24" ht="24">
      <c r="W33" s="34">
        <v>84.83</v>
      </c>
      <c r="X33" s="34">
        <v>4.25</v>
      </c>
    </row>
    <row r="34" spans="23:24" ht="24">
      <c r="W34" s="34">
        <v>86.74</v>
      </c>
      <c r="X34" s="34">
        <v>4.5</v>
      </c>
    </row>
    <row r="35" spans="23:24" ht="24">
      <c r="W35" s="34">
        <v>88.65</v>
      </c>
      <c r="X35" s="34">
        <v>4.75</v>
      </c>
    </row>
    <row r="36" spans="23:24" ht="24">
      <c r="W36" s="34">
        <v>90.56</v>
      </c>
      <c r="X36" s="34">
        <v>5</v>
      </c>
    </row>
    <row r="37" spans="23:24" ht="24">
      <c r="W37" s="34">
        <v>92.47</v>
      </c>
      <c r="X37" s="34">
        <v>5.25</v>
      </c>
    </row>
    <row r="38" spans="23:24" ht="24">
      <c r="W38" s="34">
        <v>94.38</v>
      </c>
      <c r="X38" s="34">
        <v>5.5</v>
      </c>
    </row>
    <row r="39" spans="23:24" ht="24">
      <c r="W39" s="34">
        <v>96.29</v>
      </c>
      <c r="X39" s="34">
        <v>5.75</v>
      </c>
    </row>
    <row r="40" spans="23:24" ht="24">
      <c r="W40" s="34">
        <v>98.2</v>
      </c>
      <c r="X40" s="34">
        <v>6</v>
      </c>
    </row>
  </sheetData>
  <sheetProtection/>
  <mergeCells count="18">
    <mergeCell ref="A1:O1"/>
    <mergeCell ref="A2:O2"/>
    <mergeCell ref="A3:O3"/>
    <mergeCell ref="A4:O4"/>
    <mergeCell ref="Q3:V3"/>
    <mergeCell ref="B5:B6"/>
    <mergeCell ref="D5:D6"/>
    <mergeCell ref="E5:E6"/>
    <mergeCell ref="H5:H6"/>
    <mergeCell ref="L5:L6"/>
    <mergeCell ref="L18:M18"/>
    <mergeCell ref="I21:N21"/>
    <mergeCell ref="I22:N22"/>
    <mergeCell ref="Q5:R5"/>
    <mergeCell ref="S5:V5"/>
    <mergeCell ref="Q18:S18"/>
    <mergeCell ref="Q19:S19"/>
    <mergeCell ref="O5:O6"/>
  </mergeCells>
  <conditionalFormatting sqref="R7">
    <cfRule type="cellIs" priority="7" dxfId="1" operator="greaterThan" stopIfTrue="1">
      <formula>0.00001</formula>
    </cfRule>
    <cfRule type="cellIs" priority="8" dxfId="0" operator="lessThan" stopIfTrue="1">
      <formula>0.000001</formula>
    </cfRule>
  </conditionalFormatting>
  <conditionalFormatting sqref="R8:R16">
    <cfRule type="cellIs" priority="5" dxfId="1" operator="greaterThan" stopIfTrue="1">
      <formula>0.00001</formula>
    </cfRule>
    <cfRule type="cellIs" priority="6" dxfId="0" operator="lessThan" stopIfTrue="1">
      <formula>0.000001</formula>
    </cfRule>
  </conditionalFormatting>
  <conditionalFormatting sqref="Q7:Q16">
    <cfRule type="cellIs" priority="9" dxfId="1" operator="greaterThan" stopIfTrue="1">
      <formula>0.00001</formula>
    </cfRule>
    <cfRule type="cellIs" priority="10" dxfId="0" operator="lessThan" stopIfTrue="1">
      <formula>0.000001</formula>
    </cfRule>
  </conditionalFormatting>
  <printOptions/>
  <pageMargins left="0.2755905511811024" right="0.1968503937007874" top="0.4724409448818898" bottom="0.31496062992125984" header="0.31496062992125984" footer="0.2362204724409449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ราชมงคลศรีวิชัย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Bew</cp:lastModifiedBy>
  <cp:lastPrinted>2016-04-24T04:41:22Z</cp:lastPrinted>
  <dcterms:created xsi:type="dcterms:W3CDTF">2012-02-08T02:55:34Z</dcterms:created>
  <dcterms:modified xsi:type="dcterms:W3CDTF">2020-03-18T00:42:36Z</dcterms:modified>
  <cp:category/>
  <cp:version/>
  <cp:contentType/>
  <cp:contentStatus/>
</cp:coreProperties>
</file>